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Default Extension="jpg" ContentType="image/jpe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Рабочая папка ДКС\Структурные подразделения ДКС\Сайт\2. Коммутаторы\10. Конфигуратор\"/>
    </mc:Choice>
  </mc:AlternateContent>
  <bookViews>
    <workbookView xWindow="-120" yWindow="-120" windowWidth="29040" windowHeight="15840"/>
  </bookViews>
  <sheets>
    <sheet name="Конфигуратор" sheetId="1" r:id="rId1"/>
    <sheet name="Лист1" sheetId="5" state="hidden" r:id="rId2"/>
    <sheet name="Списки" sheetId="4" state="hidden" r:id="rId3"/>
    <sheet name="Наименование" sheetId="2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  <c r="B27" i="1"/>
  <c r="B23" i="1"/>
  <c r="B19" i="1"/>
  <c r="B21" i="1" l="1"/>
  <c r="B25" i="1" s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15" i="1"/>
  <c r="L501" i="1" l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C23" i="1"/>
  <c r="B5" i="5"/>
  <c r="B23" i="5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" i="2"/>
  <c r="B19" i="5"/>
  <c r="B29" i="5" s="1"/>
  <c r="B21" i="5" l="1"/>
  <c r="C27" i="1" l="1"/>
  <c r="C29" i="1"/>
  <c r="B25" i="5"/>
  <c r="C21" i="1"/>
  <c r="B27" i="5"/>
  <c r="M3" i="2" l="1"/>
  <c r="C4" i="5"/>
  <c r="C25" i="1"/>
  <c r="E4" i="5" l="1"/>
  <c r="D4" i="5"/>
  <c r="C19" i="1" l="1"/>
  <c r="C17" i="1"/>
  <c r="L14" i="1"/>
  <c r="A1" i="5" l="1"/>
  <c r="B4" i="5" s="1"/>
  <c r="B3" i="5"/>
  <c r="B2" i="5" l="1"/>
</calcChain>
</file>

<file path=xl/sharedStrings.xml><?xml version="1.0" encoding="utf-8"?>
<sst xmlns="http://schemas.openxmlformats.org/spreadsheetml/2006/main" count="231" uniqueCount="100">
  <si>
    <t>Спецификация</t>
  </si>
  <si>
    <t>Артикул</t>
  </si>
  <si>
    <t>Наименование</t>
  </si>
  <si>
    <t>Да</t>
  </si>
  <si>
    <t>Нет</t>
  </si>
  <si>
    <t>Выбор параметров</t>
  </si>
  <si>
    <t>№ позиции</t>
  </si>
  <si>
    <t>N3000-1T2D-485-P3</t>
  </si>
  <si>
    <t>Промышленный преобразователь протоколов и интерфейсов, 1×10/100Base-T(X) портов RJ45, 2×RS-485, 12-48В DC</t>
  </si>
  <si>
    <t>N3000-2T4D-485-P3</t>
  </si>
  <si>
    <t>Промышленный преобразователь протоколов и интерфейсов, 2×10/100Base-T(X) портов RJ45, 4×RS-485, 12-48В DC</t>
  </si>
  <si>
    <t>N1100-1SFP2T-P2</t>
  </si>
  <si>
    <t>Промышленный медиаконвертер, 3-х портовый, 1х100Base-X SFP слот, 2х10/100Base-T(X) портов RJ45, 12-48В DC/18-30В AC, с резервированием</t>
  </si>
  <si>
    <t>N1000-5T-P2</t>
  </si>
  <si>
    <t>Промышленный неуправляемый коммутатор, 5×10/100Base-T(X) портов RJ45, 12-48В DC/18-30В AC, с резервированием</t>
  </si>
  <si>
    <t>N1000-1SFP4T-P2</t>
  </si>
  <si>
    <t>Промышленный неуправляемый коммутатор, 1×100Base-X, SFP слот: 4× 10/100Base-T(X) портов RJ45, 12-48В DC/18-30В AC, с резервированием</t>
  </si>
  <si>
    <t>N1000-8T-P2</t>
  </si>
  <si>
    <t>Промышленный неуправляемый коммутатор, 8×10/100Base-T(X) портов RJ45, 12-48В DC/18-30В AC, с резервированием</t>
  </si>
  <si>
    <t>N1000-2SFP6T-P2</t>
  </si>
  <si>
    <t>Промышленный неуправляемый коммутатор, 2×100Base-X, SFP слотов: 6× 10/100Base-T(X) портов RJ45,  12-48В DC/18-30В AC, с резервированием</t>
  </si>
  <si>
    <t>N1000-16T-P2</t>
  </si>
  <si>
    <t>Промышленный неуправляемый коммутатор, 16×10/100Base-T(X) портов RJ45, 12-48В DC/18-30В AC, с резервированием</t>
  </si>
  <si>
    <t>N2000-6T-P1</t>
  </si>
  <si>
    <t>Промышленный управляемый коммутатор, 6×10/100Base-T(X) портов RJ45, консольный порт Mini USB, 24-48В DC (18-72В DC), с резервированием</t>
  </si>
  <si>
    <t>N2000-8T-P1</t>
  </si>
  <si>
    <t>Промышленный управляемый коммутатор, 8×10/100Base-T(X) портов RJ45, консольный порт Mini USB, 24-48В DC (18-72В DC), с резервированием</t>
  </si>
  <si>
    <t>N2000-2GX8T-P1</t>
  </si>
  <si>
    <t>Промышленный управляемый коммутатор, 2×100Base-X, 1000Base-X, 10/100/1000Base-T(X) SFP слота: 8×10/100Base-T(X) портов RJ45, консольный порт Mini USB, 24-48В DC (18-72В DC), с резервированием</t>
  </si>
  <si>
    <t>N2000-4GX8GP-P4</t>
  </si>
  <si>
    <t>Промышленный управляемый коммутатор, с поддержкой PoE, 4×100Base-X, 1000Base-X, 10/100/1000Base-T(X) SFP слота: 8×10/100/1000Base-T(X) RJ45 PoE портов, 48В DC (18-57В DC), с резервированием</t>
  </si>
  <si>
    <t>N2000-4GX16GEPN-P1</t>
  </si>
  <si>
    <t>Промышленный управляемый коммутатор, 4×100Base-FX, 1000Base-X SFP слота: 16×10/100/1000Base-T(X) портов RJ45, консольный порт Mini USB, поддержка PROFINET, 24-48В DC (18-72В DC), с резервированием</t>
  </si>
  <si>
    <t>N2100-4SFP24T-P5</t>
  </si>
  <si>
    <t>Промышленный управляемый коммутатор, монтируемый в 19" стойку, 4 порта 100Base-X SFP, 24x10/100Base-T(X) порта RJ45, 100-240В AC/110-220В DC</t>
  </si>
  <si>
    <t>N2010-IGMSX850-055</t>
  </si>
  <si>
    <t>Промышленный гигабитный SFP трансивер, 1000Base-X, multi-mode, 850нм, 550м, Разъем LC, DDM, -40...+85⁰C, 3.3 В DC</t>
  </si>
  <si>
    <t>N2010-IFMLX1310-2</t>
  </si>
  <si>
    <t>Промышленный 100M SFP трансивер, 100BaseFX, Разъем LC, 1310нм, 2км, multi-mode, DDM, -40...+85⁰C, 3.3 В DC</t>
  </si>
  <si>
    <t>N2010-IGSLX1310-10</t>
  </si>
  <si>
    <t>Промышленный гигабитный SFP трансивер, 1000Base-X, single-mode, 1310нм, 10км, Разъем LC, DDM, -40...+85⁰C, 3.3 В DC</t>
  </si>
  <si>
    <t>N2010-IFSLH1310-40</t>
  </si>
  <si>
    <t>Промышленный 100M SFP трансивер, 100BaseFX, Разъем LC, 1310нм, 40км, single-mode, DDM, -40...+85⁰C, 3.3 В DC</t>
  </si>
  <si>
    <t>N2010-IGSLH1310-40</t>
  </si>
  <si>
    <t>Промышленный гигабитный SFP трансивер, 1000Base-X, single-mode, 1310нм, 40км, Разъем LC, DDM, -40...+85⁰C, 3.3 В DC</t>
  </si>
  <si>
    <t>Коммутатор</t>
  </si>
  <si>
    <t>Управляемый</t>
  </si>
  <si>
    <t>Неуправляемый</t>
  </si>
  <si>
    <t>100 Мб</t>
  </si>
  <si>
    <t>1000 Мб</t>
  </si>
  <si>
    <t>1.Тип продукции:</t>
  </si>
  <si>
    <t>Медиаконвертер</t>
  </si>
  <si>
    <t>Преобразователь протоколов</t>
  </si>
  <si>
    <t>SFP модуль</t>
  </si>
  <si>
    <t>2.Управление:</t>
  </si>
  <si>
    <t>3.Скорость передачи:</t>
  </si>
  <si>
    <t>4.Количество RJ-45 портов:</t>
  </si>
  <si>
    <t>5.Количество оптических портов:</t>
  </si>
  <si>
    <t>6. Наличие PoE</t>
  </si>
  <si>
    <t>Тип</t>
  </si>
  <si>
    <t>Количество RJ-45 портов</t>
  </si>
  <si>
    <t>Количество оптических портов</t>
  </si>
  <si>
    <t>Наличие PoE</t>
  </si>
  <si>
    <t>Скорость передачи</t>
  </si>
  <si>
    <t>Управление</t>
  </si>
  <si>
    <t>Конфигуратор "Промышленные коммутаторы и преобразователи"</t>
  </si>
  <si>
    <t>Ссылка</t>
  </si>
  <si>
    <t>https://www.dkc.ru/ru/catalog/1789/N1000-5T-P2/</t>
  </si>
  <si>
    <t>https://www.dkc.ru/ru/catalog/1789/N3000-1T2D-485-P3/</t>
  </si>
  <si>
    <t>https://www.dkc.ru/ru/catalog/1789/N3000-2T4D-485-P3/</t>
  </si>
  <si>
    <t>https://www.dkc.ru/ru/catalog/1789/N1100-1SFP2T-P2/</t>
  </si>
  <si>
    <t>https://www.dkc.ru/ru/catalog/1789/N1000-1SFP4T-P2/</t>
  </si>
  <si>
    <t>https://www.dkc.ru/ru/catalog/1789/N1000-8T-P2/</t>
  </si>
  <si>
    <t>https://www.dkc.ru/ru/catalog/1789/N1000-2SFP6T-P2/</t>
  </si>
  <si>
    <t>https://www.dkc.ru/ru/catalog/1789/N1000-16T-P2/</t>
  </si>
  <si>
    <t>https://www.dkc.ru/ru/catalog/1789/N2000-6T-P1/</t>
  </si>
  <si>
    <t>https://www.dkc.ru/ru/catalog/1789/N2000-8T-P1/</t>
  </si>
  <si>
    <t>https://www.dkc.ru/ru/catalog/1789/N2000-2GX8T-P1/</t>
  </si>
  <si>
    <t>https://www.dkc.ru/ru/catalog/1789/N2000-4GX8GP-P4/</t>
  </si>
  <si>
    <t>https://www.dkc.ru/ru/catalog/1789/N2000-4GX16GEPN-P1/</t>
  </si>
  <si>
    <t>https://www.dkc.ru/ru/catalog/1789/N2100-4SFP24T-P5/</t>
  </si>
  <si>
    <t>https://www.dkc.ru/ru/catalog/1789/N2010-IGMSX850-055/</t>
  </si>
  <si>
    <t>https://www.dkc.ru/ru/catalog/1789/N2010-IFMLX1310-2/</t>
  </si>
  <si>
    <t>https://www.dkc.ru/ru/catalog/1789/N2010-IGSLX1310-10/</t>
  </si>
  <si>
    <t>https://www.dkc.ru/ru/catalog/1789/N2010-IFSLH1310-40/</t>
  </si>
  <si>
    <t>https://www.dkc.ru/ru/catalog/1789/N2010-IGSLH1310-40/</t>
  </si>
  <si>
    <r>
      <rPr>
        <u/>
        <sz val="11"/>
        <color theme="1"/>
        <rFont val="Segoe UI Light"/>
        <family val="2"/>
        <charset val="204"/>
      </rPr>
      <t xml:space="preserve">Результат:
</t>
    </r>
    <r>
      <rPr>
        <sz val="11"/>
        <color theme="1"/>
        <rFont val="Segoe UI Light"/>
        <family val="2"/>
        <charset val="204"/>
      </rPr>
      <t xml:space="preserve">В разделе "Спецификация" указаны устройства, подобранные исходя из заданных характеристик.
</t>
    </r>
  </si>
  <si>
    <t>Содержимое заголовка</t>
  </si>
  <si>
    <t>1. Тип продукции:</t>
  </si>
  <si>
    <t>2. Управление:</t>
  </si>
  <si>
    <t>3. Скорость передачи:</t>
  </si>
  <si>
    <t>4. Количество RJ-45 портов:</t>
  </si>
  <si>
    <t>5. Количество оптических портов:</t>
  </si>
  <si>
    <t>7. Дальность передачи</t>
  </si>
  <si>
    <t>Дальность передачи</t>
  </si>
  <si>
    <t>550 м</t>
  </si>
  <si>
    <t>2 км</t>
  </si>
  <si>
    <t>10 км</t>
  </si>
  <si>
    <t>40 км</t>
  </si>
  <si>
    <r>
      <t xml:space="preserve">Данный конфигуратор предназначен для подбора оборудования при построение промышленных сетей автоматизации. Он поможет упростить выбор промышленных коммутаторов, медиа конвертеров, SFP модулей и преобразователей протоколов.
</t>
    </r>
    <r>
      <rPr>
        <u/>
        <sz val="11"/>
        <color indexed="8"/>
        <rFont val="Segoe UI Light"/>
        <family val="2"/>
        <charset val="204"/>
      </rPr>
      <t>Инструкция:</t>
    </r>
    <r>
      <rPr>
        <sz val="11"/>
        <color indexed="8"/>
        <rFont val="Segoe UI Light"/>
        <family val="2"/>
        <charset val="204"/>
      </rPr>
      <t xml:space="preserve">
1. Выберите тип продукции, который вы хотите подобрать.
2. Выберите его характеристики.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</si>
</sst>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Segoe UI Light"/>
      <family val="2"/>
      <charset val="204"/>
    </font>
    <font>
      <b/>
      <sz val="11"/>
      <color theme="1"/>
      <name val="Segoe UI Light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Segoe UI Light"/>
      <family val="2"/>
      <charset val="204"/>
    </font>
    <font>
      <sz val="11"/>
      <color indexed="8"/>
      <name val="Segoe UI Light"/>
      <family val="2"/>
      <charset val="204"/>
    </font>
    <font>
      <u/>
      <sz val="11"/>
      <color indexed="8"/>
      <name val="Segoe UI Light"/>
      <family val="2"/>
      <charset val="204"/>
    </font>
    <font>
      <u/>
      <sz val="11"/>
      <color theme="1"/>
      <name val="Segoe UI Light"/>
      <family val="2"/>
      <charset val="204"/>
    </font>
    <font>
      <sz val="10"/>
      <color indexed="8"/>
      <name val="Segoe UI Light"/>
      <family val="2"/>
      <charset val="204"/>
    </font>
    <font>
      <b/>
      <sz val="10"/>
      <name val="Segoe UI Light"/>
      <family val="2"/>
      <charset val="204"/>
    </font>
    <font>
      <sz val="10"/>
      <name val="Segoe UI Light"/>
      <family val="2"/>
      <charset val="204"/>
    </font>
    <font>
      <sz val="11"/>
      <name val="Segoe UI Light"/>
      <family val="2"/>
      <charset val="204"/>
    </font>
    <font>
      <b/>
      <sz val="11"/>
      <color rgb="FF00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3" tint="0.39994506668294322"/>
      </left>
      <right style="medium">
        <color indexed="64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top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" fillId="2" borderId="9" xfId="1" applyFont="1" applyFill="1" applyBorder="1" applyAlignment="1" applyProtection="1">
      <alignment horizontal="center"/>
      <protection locked="0"/>
    </xf>
    <xf numFmtId="0" fontId="4" fillId="2" borderId="10" xfId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8" xfId="0" applyBorder="1" applyAlignment="1" applyProtection="1">
      <alignment vertical="top" wrapText="1"/>
      <protection hidden="1"/>
    </xf>
    <xf numFmtId="0" fontId="0" fillId="0" borderId="18" xfId="0" applyBorder="1" applyProtection="1">
      <protection hidden="1"/>
    </xf>
    <xf numFmtId="0" fontId="0" fillId="2" borderId="0" xfId="0" applyFill="1"/>
    <xf numFmtId="0" fontId="0" fillId="2" borderId="15" xfId="0" applyFill="1" applyBorder="1" applyAlignment="1" applyProtection="1">
      <alignment horizontal="center" vertical="center" wrapText="1"/>
      <protection hidden="1"/>
    </xf>
    <xf numFmtId="0" fontId="0" fillId="2" borderId="15" xfId="0" applyFill="1" applyBorder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vertical="center" wrapText="1"/>
      <protection hidden="1"/>
    </xf>
    <xf numFmtId="0" fontId="0" fillId="2" borderId="0" xfId="0" applyFill="1" applyAlignment="1">
      <alignment vertical="top" wrapText="1"/>
    </xf>
    <xf numFmtId="0" fontId="4" fillId="2" borderId="0" xfId="1" applyFont="1" applyFill="1" applyProtection="1">
      <protection locked="0"/>
    </xf>
    <xf numFmtId="0" fontId="0" fillId="2" borderId="5" xfId="0" applyFill="1" applyBorder="1"/>
    <xf numFmtId="0" fontId="3" fillId="2" borderId="1" xfId="1" applyFont="1" applyFill="1" applyBorder="1" applyAlignment="1" applyProtection="1">
      <alignment vertical="center"/>
      <protection hidden="1"/>
    </xf>
    <xf numFmtId="0" fontId="3" fillId="2" borderId="0" xfId="1" applyFont="1" applyFill="1" applyAlignment="1" applyProtection="1">
      <alignment vertical="center"/>
      <protection hidden="1"/>
    </xf>
    <xf numFmtId="0" fontId="10" fillId="2" borderId="17" xfId="0" applyFont="1" applyFill="1" applyBorder="1" applyProtection="1">
      <protection hidden="1"/>
    </xf>
    <xf numFmtId="0" fontId="7" fillId="2" borderId="8" xfId="1" applyFont="1" applyFill="1" applyBorder="1" applyAlignment="1" applyProtection="1">
      <alignment horizontal="center" vertical="center"/>
      <protection hidden="1"/>
    </xf>
    <xf numFmtId="0" fontId="7" fillId="2" borderId="14" xfId="1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>
      <alignment horizontal="center" vertical="center" wrapText="1"/>
    </xf>
    <xf numFmtId="0" fontId="10" fillId="0" borderId="19" xfId="1" applyFont="1" applyBorder="1" applyAlignment="1" applyProtection="1">
      <alignment horizontal="center" vertical="center"/>
      <protection locked="0"/>
    </xf>
    <xf numFmtId="0" fontId="3" fillId="0" borderId="20" xfId="1" applyFont="1" applyBorder="1" applyAlignment="1" applyProtection="1">
      <alignment horizontal="center" vertical="center" wrapText="1"/>
      <protection hidden="1"/>
    </xf>
    <xf numFmtId="0" fontId="4" fillId="0" borderId="20" xfId="1" applyFont="1" applyBorder="1" applyAlignment="1" applyProtection="1">
      <alignment horizontal="center" vertical="center" wrapText="1"/>
      <protection hidden="1"/>
    </xf>
    <xf numFmtId="0" fontId="0" fillId="2" borderId="0" xfId="0" applyFill="1" applyBorder="1"/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4" fillId="2" borderId="0" xfId="1" applyFont="1" applyFill="1" applyBorder="1" applyProtection="1">
      <protection locked="0"/>
    </xf>
    <xf numFmtId="0" fontId="4" fillId="2" borderId="0" xfId="1" applyFont="1" applyFill="1" applyBorder="1" applyAlignment="1" applyProtection="1">
      <alignment vertical="center" wrapText="1"/>
      <protection locked="0"/>
    </xf>
    <xf numFmtId="0" fontId="0" fillId="2" borderId="0" xfId="0" applyFill="1" applyAlignment="1">
      <alignment wrapText="1"/>
    </xf>
    <xf numFmtId="0" fontId="4" fillId="2" borderId="0" xfId="1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9" xfId="1" applyFont="1" applyFill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 applyProtection="1">
      <alignment horizontal="center" vertical="center"/>
      <protection hidden="1"/>
    </xf>
    <xf numFmtId="0" fontId="4" fillId="2" borderId="9" xfId="1" applyFont="1" applyFill="1" applyBorder="1" applyAlignment="1" applyProtection="1">
      <alignment horizontal="left" vertical="top" wrapText="1"/>
      <protection hidden="1"/>
    </xf>
    <xf numFmtId="0" fontId="4" fillId="2" borderId="5" xfId="1" applyFont="1" applyFill="1" applyBorder="1" applyAlignment="1" applyProtection="1">
      <alignment horizontal="left" vertical="top" wrapText="1"/>
      <protection hidden="1"/>
    </xf>
    <xf numFmtId="0" fontId="4" fillId="2" borderId="10" xfId="1" applyFont="1" applyFill="1" applyBorder="1" applyAlignment="1" applyProtection="1">
      <alignment horizontal="left" vertical="top" wrapText="1"/>
      <protection hidden="1"/>
    </xf>
    <xf numFmtId="0" fontId="4" fillId="2" borderId="1" xfId="1" applyFont="1" applyFill="1" applyBorder="1" applyAlignment="1" applyProtection="1">
      <alignment horizontal="left" vertical="top" wrapText="1"/>
      <protection hidden="1"/>
    </xf>
    <xf numFmtId="0" fontId="4" fillId="2" borderId="0" xfId="1" applyFont="1" applyFill="1" applyBorder="1" applyAlignment="1" applyProtection="1">
      <alignment horizontal="left" vertical="top" wrapText="1"/>
      <protection hidden="1"/>
    </xf>
    <xf numFmtId="0" fontId="4" fillId="2" borderId="2" xfId="1" applyFont="1" applyFill="1" applyBorder="1" applyAlignment="1" applyProtection="1">
      <alignment horizontal="left" vertical="top" wrapText="1"/>
      <protection hidden="1"/>
    </xf>
    <xf numFmtId="0" fontId="4" fillId="2" borderId="11" xfId="1" applyFont="1" applyFill="1" applyBorder="1" applyAlignment="1" applyProtection="1">
      <alignment horizontal="left" vertical="top" wrapText="1"/>
      <protection hidden="1"/>
    </xf>
    <xf numFmtId="0" fontId="4" fillId="2" borderId="3" xfId="1" applyFont="1" applyFill="1" applyBorder="1" applyAlignment="1" applyProtection="1">
      <alignment horizontal="left" vertical="top" wrapText="1"/>
      <protection hidden="1"/>
    </xf>
    <xf numFmtId="0" fontId="4" fillId="2" borderId="4" xfId="1" applyFont="1" applyFill="1" applyBorder="1" applyAlignment="1" applyProtection="1">
      <alignment horizontal="left" vertical="top" wrapText="1"/>
      <protection hidden="1"/>
    </xf>
    <xf numFmtId="0" fontId="4" fillId="2" borderId="12" xfId="1" applyFont="1" applyFill="1" applyBorder="1" applyAlignment="1" applyProtection="1">
      <alignment horizontal="center"/>
      <protection locked="0"/>
    </xf>
    <xf numFmtId="0" fontId="4" fillId="2" borderId="13" xfId="1" applyFont="1" applyFill="1" applyBorder="1" applyAlignment="1" applyProtection="1">
      <alignment horizontal="center"/>
      <protection locked="0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3" fillId="2" borderId="21" xfId="1" applyFont="1" applyFill="1" applyBorder="1" applyAlignment="1" applyProtection="1">
      <alignment horizontal="center" vertical="center"/>
      <protection hidden="1"/>
    </xf>
    <xf numFmtId="0" fontId="3" fillId="2" borderId="7" xfId="1" applyFont="1" applyFill="1" applyBorder="1" applyAlignment="1" applyProtection="1">
      <alignment horizontal="center" vertical="center"/>
      <protection hidden="1"/>
    </xf>
    <xf numFmtId="0" fontId="0" fillId="2" borderId="9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_Магадель" xfId="1"/>
  </cellStyles>
  <dxfs count="37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1205193</xdr:colOff>
      <xdr:row>7</xdr:row>
      <xdr:rowOff>100856</xdr:rowOff>
    </xdr:from>
    <xdr:to>
      <xdr:col>2</xdr:col>
      <xdr:colOff>3046319</xdr:colOff>
      <xdr:row>9</xdr:row>
      <xdr:rowOff>120887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5405" y="1624856"/>
          <a:ext cx="1841126" cy="4324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62753</xdr:rowOff>
    </xdr:from>
    <xdr:to>
      <xdr:col>1</xdr:col>
      <xdr:colOff>299518</xdr:colOff>
      <xdr:row>3</xdr:row>
      <xdr:rowOff>138474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>
                      <a14:foregroundMark x1="14880" y1="44561" x2="14880" y2="44561"/>
                      <a14:foregroundMark x1="25428" y1="59123" x2="25428" y2="59123"/>
                      <a14:foregroundMark x1="29704" y1="51579" x2="29704" y2="51579"/>
                      <a14:foregroundMark x1="29932" y1="46667" x2="29932" y2="46667"/>
                      <a14:foregroundMark x1="29932" y1="40351" x2="29932" y2="40351"/>
                      <a14:foregroundMark x1="59635" y1="44561" x2="59635" y2="44561"/>
                      <a14:foregroundMark x1="73147" y1="45263" x2="73147" y2="4526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408" t="22449" r="10894" b="26530"/>
        <a:stretch/>
      </xdr:blipFill>
      <xdr:spPr>
        <a:xfrm>
          <a:off x="0" y="62753"/>
          <a:ext cx="3284765" cy="7211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10</xdr:row>
          <xdr:rowOff>163286</xdr:rowOff>
        </xdr:from>
        <xdr:to>
          <xdr:col>2</xdr:col>
          <xdr:colOff>38100</xdr:colOff>
          <xdr:row>12</xdr:row>
          <xdr:rowOff>21771</xdr:rowOff>
        </xdr:to>
        <xdr:sp macro="" textlink="">
          <xdr:nvSpPr>
            <xdr:cNvPr id="1040" name="Clear_par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mbria"/>
                  <a:ea typeface="Cambria"/>
                </a:rPr>
                <a:t>Очистить параметры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179614</xdr:rowOff>
        </xdr:from>
        <xdr:to>
          <xdr:col>2</xdr:col>
          <xdr:colOff>0</xdr:colOff>
          <xdr:row>32</xdr:row>
          <xdr:rowOff>59871</xdr:rowOff>
        </xdr:to>
        <xdr:sp macro="" textlink="">
          <xdr:nvSpPr>
            <xdr:cNvPr id="1041" name="Butto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mbria"/>
                  <a:ea typeface="Cambria"/>
                </a:rPr>
                <a:t>Создать спецификацию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10886</xdr:colOff>
          <xdr:row>10</xdr:row>
          <xdr:rowOff>152400</xdr:rowOff>
        </xdr:from>
        <xdr:to>
          <xdr:col>6</xdr:col>
          <xdr:colOff>1964871</xdr:colOff>
          <xdr:row>12</xdr:row>
          <xdr:rowOff>21771</xdr:rowOff>
        </xdr:to>
        <xdr:sp macro="" textlink="">
          <xdr:nvSpPr>
            <xdr:cNvPr id="1042" name="Button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mbria"/>
                  <a:ea typeface="Cambria"/>
                </a:rPr>
                <a:t>Очистить спецификации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4:L579"/>
  <sheetViews>
    <sheetView tabSelected="1" topLeftCell="A10" zoomScale="85" zoomScaleNormal="85" workbookViewId="0">
      <selection activeCell="B19" sqref="B19:B29"/>
    </sheetView>
  </sheetViews>
  <sheetFormatPr defaultColWidth="9" defaultRowHeight="17.149999999999999" x14ac:dyDescent="0.55000000000000004"/>
  <cols>
    <col min="1" max="1" width="39.140625" style="22" customWidth="1"/>
    <col min="2" max="2" width="35.140625" style="22" customWidth="1"/>
    <col min="3" max="3" width="50.140625" style="22" bestFit="1" customWidth="1"/>
    <col min="4" max="4" width="7.35546875" style="22" customWidth="1"/>
    <col min="5" max="5" width="9.2109375" style="22" customWidth="1"/>
    <col min="6" max="6" width="19.140625" style="22" customWidth="1"/>
    <col min="7" max="7" width="84" style="45" customWidth="1"/>
    <col min="8" max="8" width="44.85546875" style="22" customWidth="1"/>
    <col min="9" max="10" width="7.640625" style="22" customWidth="1"/>
    <col min="11" max="11" width="8.7109375" style="22" customWidth="1"/>
    <col min="12" max="12" width="20.2109375" style="22" hidden="1" customWidth="1"/>
    <col min="13" max="16384" width="9" style="22"/>
  </cols>
  <sheetData>
    <row r="4" spans="1:12" ht="17.600000000000001" thickBot="1" x14ac:dyDescent="0.6"/>
    <row r="5" spans="1:12" ht="17.600000000000001" thickBot="1" x14ac:dyDescent="0.6">
      <c r="A5" s="48" t="s">
        <v>65</v>
      </c>
      <c r="B5" s="49"/>
      <c r="C5" s="49"/>
      <c r="D5" s="29"/>
      <c r="E5" s="61" t="s">
        <v>0</v>
      </c>
      <c r="F5" s="62"/>
      <c r="G5" s="62"/>
      <c r="H5" s="63"/>
      <c r="I5" s="30"/>
      <c r="J5" s="30"/>
      <c r="K5" s="30"/>
      <c r="L5" s="30"/>
    </row>
    <row r="6" spans="1:12" ht="17.25" customHeight="1" x14ac:dyDescent="0.55000000000000004">
      <c r="A6" s="50" t="s">
        <v>99</v>
      </c>
      <c r="B6" s="51"/>
      <c r="C6" s="52"/>
      <c r="D6" s="25"/>
      <c r="E6" s="64" t="s">
        <v>86</v>
      </c>
      <c r="F6" s="65"/>
      <c r="G6" s="65"/>
      <c r="H6" s="66"/>
      <c r="I6" s="26"/>
      <c r="J6" s="26"/>
      <c r="K6" s="26"/>
      <c r="L6" s="26"/>
    </row>
    <row r="7" spans="1:12" x14ac:dyDescent="0.55000000000000004">
      <c r="A7" s="53"/>
      <c r="B7" s="54"/>
      <c r="C7" s="55"/>
      <c r="D7" s="25"/>
      <c r="E7" s="67"/>
      <c r="F7" s="68"/>
      <c r="G7" s="68"/>
      <c r="H7" s="69"/>
      <c r="I7" s="26"/>
      <c r="J7" s="26"/>
      <c r="K7" s="26"/>
      <c r="L7" s="26"/>
    </row>
    <row r="8" spans="1:12" ht="16.5" customHeight="1" x14ac:dyDescent="0.55000000000000004">
      <c r="A8" s="53"/>
      <c r="B8" s="54"/>
      <c r="C8" s="55"/>
      <c r="D8" s="25"/>
      <c r="E8" s="67"/>
      <c r="F8" s="68"/>
      <c r="G8" s="68"/>
      <c r="H8" s="69"/>
      <c r="I8" s="26"/>
      <c r="J8" s="26"/>
      <c r="K8" s="26"/>
      <c r="L8" s="26"/>
    </row>
    <row r="9" spans="1:12" ht="16.5" customHeight="1" x14ac:dyDescent="0.55000000000000004">
      <c r="A9" s="53"/>
      <c r="B9" s="54"/>
      <c r="C9" s="55"/>
      <c r="D9" s="25"/>
      <c r="E9" s="67"/>
      <c r="F9" s="68"/>
      <c r="G9" s="68"/>
      <c r="H9" s="69"/>
      <c r="I9" s="26"/>
      <c r="J9" s="26"/>
      <c r="K9" s="26"/>
      <c r="L9" s="26"/>
    </row>
    <row r="10" spans="1:12" ht="16.5" customHeight="1" thickBot="1" x14ac:dyDescent="0.6">
      <c r="A10" s="56"/>
      <c r="B10" s="57"/>
      <c r="C10" s="58"/>
      <c r="D10" s="25"/>
      <c r="E10" s="70"/>
      <c r="F10" s="71"/>
      <c r="G10" s="71"/>
      <c r="H10" s="72"/>
      <c r="I10" s="26"/>
      <c r="J10" s="26"/>
      <c r="K10" s="26"/>
      <c r="L10" s="26"/>
    </row>
    <row r="11" spans="1:12" x14ac:dyDescent="0.55000000000000004">
      <c r="B11" s="27"/>
      <c r="C11" s="28"/>
      <c r="E11" s="27"/>
      <c r="F11" s="27"/>
      <c r="G11" s="46"/>
      <c r="H11" s="26"/>
      <c r="I11" s="26"/>
      <c r="J11" s="26"/>
      <c r="K11" s="26"/>
      <c r="L11" s="26"/>
    </row>
    <row r="12" spans="1:12" x14ac:dyDescent="0.55000000000000004">
      <c r="A12" s="27"/>
      <c r="B12" s="27"/>
      <c r="E12" s="27"/>
      <c r="F12" s="27"/>
      <c r="G12" s="47"/>
      <c r="H12" s="26"/>
      <c r="I12" s="26"/>
      <c r="J12" s="26"/>
      <c r="K12" s="26"/>
      <c r="L12" s="26"/>
    </row>
    <row r="13" spans="1:12" x14ac:dyDescent="0.55000000000000004">
      <c r="B13" s="27"/>
      <c r="C13" s="27"/>
      <c r="E13" s="27"/>
      <c r="F13" s="27"/>
      <c r="H13" s="26"/>
      <c r="I13" s="26"/>
      <c r="J13" s="26"/>
      <c r="K13" s="26"/>
      <c r="L13" s="31" t="s">
        <v>87</v>
      </c>
    </row>
    <row r="14" spans="1:12" ht="16.5" customHeight="1" thickBot="1" x14ac:dyDescent="0.6">
      <c r="A14" s="27"/>
      <c r="B14" s="27"/>
      <c r="C14" s="27"/>
      <c r="D14" s="26"/>
      <c r="E14" s="32" t="s">
        <v>6</v>
      </c>
      <c r="F14" s="32" t="s">
        <v>1</v>
      </c>
      <c r="G14" s="33" t="s">
        <v>2</v>
      </c>
      <c r="H14" s="34" t="s">
        <v>66</v>
      </c>
      <c r="I14" s="26"/>
      <c r="J14" s="26"/>
      <c r="K14" s="26"/>
      <c r="L14" s="31" t="str">
        <f>LEFT(E14,12)</f>
        <v>№ позиции</v>
      </c>
    </row>
    <row r="15" spans="1:12" ht="17.600000000000001" thickBot="1" x14ac:dyDescent="0.6">
      <c r="A15" s="59" t="s">
        <v>5</v>
      </c>
      <c r="B15" s="60"/>
      <c r="C15" s="27"/>
      <c r="D15" s="26"/>
      <c r="L15" s="31" t="str">
        <f t="shared" ref="L15:L78" si="0">LEFT(E15,12)</f>
        <v/>
      </c>
    </row>
    <row r="16" spans="1:12" ht="16.5" customHeight="1" x14ac:dyDescent="0.55000000000000004">
      <c r="A16" s="9"/>
      <c r="B16" s="10"/>
      <c r="C16" s="27"/>
      <c r="D16" s="26"/>
      <c r="L16" s="31" t="str">
        <f t="shared" si="0"/>
        <v/>
      </c>
    </row>
    <row r="17" spans="1:12" x14ac:dyDescent="0.55000000000000004">
      <c r="A17" s="11" t="s">
        <v>88</v>
      </c>
      <c r="B17" s="35"/>
      <c r="C17" s="36" t="str">
        <f>IF(B17="","Выберите тип продукции","")</f>
        <v>Выберите тип продукции</v>
      </c>
      <c r="D17" s="26"/>
      <c r="L17" s="31" t="str">
        <f t="shared" si="0"/>
        <v/>
      </c>
    </row>
    <row r="18" spans="1:12" x14ac:dyDescent="0.55000000000000004">
      <c r="A18" s="13"/>
      <c r="B18" s="12"/>
      <c r="C18" s="37"/>
      <c r="D18" s="26"/>
      <c r="L18" s="31" t="str">
        <f t="shared" si="0"/>
        <v/>
      </c>
    </row>
    <row r="19" spans="1:12" ht="16.5" customHeight="1" x14ac:dyDescent="0.55000000000000004">
      <c r="A19" s="11" t="s">
        <v>89</v>
      </c>
      <c r="B19" s="35" t="str">
        <f>IF(Конфигуратор!$B$17="Медиаконвертер","Неуправляемый",IF(Конфигуратор!$B$17="Преобразователь протоколов","Неуправляемый",""))</f>
        <v/>
      </c>
      <c r="C19" s="36" t="str">
        <f>IF(B19="","Выберите возможность управления",IF(B17="Медиаконвертер",IF(B19="Управляемый","Медиаконвертер неуправляемый",""),IF(B17="Преобразователь протоколов",IF(B19="Управляемый","Преобразователь неуправляемый",""),"")))</f>
        <v>Выберите возможность управления</v>
      </c>
      <c r="D19" s="26"/>
      <c r="L19" s="31" t="str">
        <f t="shared" si="0"/>
        <v/>
      </c>
    </row>
    <row r="20" spans="1:12" ht="16.5" customHeight="1" x14ac:dyDescent="0.55000000000000004">
      <c r="A20" s="13"/>
      <c r="B20" s="12"/>
      <c r="C20" s="37"/>
      <c r="D20" s="26"/>
      <c r="L20" s="31" t="str">
        <f t="shared" si="0"/>
        <v/>
      </c>
    </row>
    <row r="21" spans="1:12" ht="33" customHeight="1" x14ac:dyDescent="0.55000000000000004">
      <c r="A21" s="11" t="s">
        <v>90</v>
      </c>
      <c r="B21" s="35" t="str">
        <f>IF(Конфигуратор!$B$17&amp;Конфигуратор!B19="SFP модульУправляемый","1000 Мб",IF(Конфигуратор!$B$17="Медиаконвертер","100 Мб",IF(Конфигуратор!$B$17="Преобразователь протоколов","100 Мб",IF(Конфигуратор!$B$17&amp;Конфигуратор!$B$19="КоммутаторНеуправляемый","100 Мб",""))))</f>
        <v/>
      </c>
      <c r="C21" s="36" t="str">
        <f>IF(B21="","Выберите скорость передачи",IF($B$17&amp;B19&amp;B21="SFP модульУправляемый100 Мб","Управляемый SFP модуль имеет скорость передачи 1000 Мб",IF(B17="Медиаконвертер",IF(B21="1000 Мб","Медиаконвертер имеет скорость передачи 100 Мб",""),IF(B17="Преобразователь протоколов",IF(B21="1000 Мб","Преобразователь имеет скорость передачи 100 Мб",""),IF(B17&amp;B19="КоммутаторНеуправляемый",IF(B21="1000 Мб","Коммутатор неуправляемый имеет скорость передачи 100 Мб",""),"")))))</f>
        <v>Выберите скорость передачи</v>
      </c>
      <c r="D21" s="26"/>
      <c r="L21" s="31" t="str">
        <f t="shared" si="0"/>
        <v/>
      </c>
    </row>
    <row r="22" spans="1:12" ht="16.5" customHeight="1" x14ac:dyDescent="0.55000000000000004">
      <c r="A22" s="13"/>
      <c r="B22" s="12"/>
      <c r="C22" s="37"/>
      <c r="D22" s="26"/>
      <c r="L22" s="31" t="str">
        <f t="shared" si="0"/>
        <v/>
      </c>
    </row>
    <row r="23" spans="1:12" ht="16.5" customHeight="1" x14ac:dyDescent="0.55000000000000004">
      <c r="A23" s="11" t="s">
        <v>91</v>
      </c>
      <c r="B23" s="35" t="str">
        <f>IF(Конфигуратор!$B$17="SFP модуль",0,IF(Конфигуратор!$B$17="Медиаконвертер",4,""))</f>
        <v/>
      </c>
      <c r="C23" s="36" t="str">
        <f>IF(B23="","Выберите количество RJ-45 портов",IF(B17="SFP модуль",IF(B23&lt;&gt;0,"SFP модуль без RJ-45 портов",""),IF(B17="Медиаконвертер",IF(B23=4,"","Медиаконвертер с 4 RJ-45 портами"),IF(B17="Преобразователь протоколов",IF(OR(B23&lt;1,B23&gt;2),"Преобразователь с 1 или 2 портами RJ-45",""),IF(B17&amp;B19="КоммутаторНеуправляемый",IF(OR(B23&lt;4,B23&gt;16),"Неуправляемый коммутатор имеет от 4 до 16 портов RJ-45",""),IF(B17&amp;B19&amp;B21="КоммутаторУправляемый100 Мб",IF(OR(B23&lt;6,B23=16),"Управляемый коммутатор на 100 Мб имеет 6, 8 или 24 порта RJ-45",""),IF(B17&amp;B19&amp;B21="КоммутаторУправляемый1000 Мб",IF(OR(B23&lt;8,B23&gt;16),"Управляемый коммутатор на 1000 Мб имеет 8 или 16 портов RJ-45",""),"")))))))</f>
        <v>Выберите количество RJ-45 портов</v>
      </c>
      <c r="D23" s="26"/>
      <c r="L23" s="31" t="str">
        <f t="shared" si="0"/>
        <v/>
      </c>
    </row>
    <row r="24" spans="1:12" ht="16.5" customHeight="1" x14ac:dyDescent="0.55000000000000004">
      <c r="A24" s="14"/>
      <c r="B24" s="12"/>
      <c r="C24" s="27"/>
      <c r="D24" s="26"/>
      <c r="L24" s="31" t="str">
        <f t="shared" si="0"/>
        <v/>
      </c>
    </row>
    <row r="25" spans="1:12" x14ac:dyDescent="0.55000000000000004">
      <c r="A25" s="11" t="s">
        <v>92</v>
      </c>
      <c r="B25" s="35" t="str">
        <f>IF(Конфигуратор!$B$17="SFP модуль",1,IF(Конфигуратор!$B$17="Медиаконвертер",1,IF(Конфигуратор!$B$17="Преобразователь протоколов",0,IF(Конфигуратор!$B$17&amp;Конфигуратор!$B$19&amp;Конфигуратор!$B$23="КоммутаторНеуправляемый4",1,IF(Конфигуратор!$B$17&amp;Конфигуратор!$B$19&amp;Конфигуратор!$B$23="КоммутаторНеуправляемый5",0,IF(Конфигуратор!$B$17&amp;Конфигуратор!$B$19&amp;Конфигуратор!$B$23="КоммутаторНеуправляемый6",2,IF(Конфигуратор!$B$17&amp;Конфигуратор!$B$19&amp;Конфигуратор!$B$23="КоммутаторНеуправляемый8",0,IF(Конфигуратор!$B$17&amp;Конфигуратор!$B$19&amp;Конфигуратор!$B$23="КоммутаторНеуправляемый16",0,IF(Конфигуратор!$B$17&amp;Конфигуратор!$B$19&amp;Конфигуратор!$B$21&amp;Конфигуратор!$B$23="КоммутаторУправляемый100 Мб6",0,IF(Конфигуратор!$B$17&amp;Конфигуратор!$B$19&amp;Конфигуратор!$B$21&amp;Конфигуратор!$B$23="КоммутаторУправляемый100 Мб8",0,IF(Конфигуратор!$B$17&amp;Конфигуратор!$B$19&amp;Конфигуратор!$B$21&amp;Конфигуратор!$B$23="КоммутаторУправляемый100 Мб24",4,IF(Конфигуратор!$B$17&amp;Конфигуратор!$B$19&amp;Конфигуратор!$B$21&amp;Конфигуратор!$B$23="КоммутаторУправляемый1000 Мб16",4,""))))))))))))</f>
        <v/>
      </c>
      <c r="C25" s="36" t="str">
        <f>IF(B25="","Выберите количество оптических портов",IF(B17="SFP модуль",IF($B$17&amp;B25&lt;&gt;"SFP модуль1","SFP модуль с 1 оптическим портом",""),IF(B17="Медиаконвертер",IF(B25=1,"","Медиаконвертер с 1 оптическим портом"),IF(B17="Преобразователь протоколов",IF(B25=0,"","Преобразователь не имеет оптических портов"),IF(B17&amp;B19="КоммутаторНеуправляемый",IF(B17&amp;B19&amp;B23="КоммутаторНеуправляемый6",IF(B25&lt;&gt;2,"Коммутатор неуправляемый с 6 RJ-45 портами имеет 2 оптических порта",""),IF(B17&amp;B19&amp;B23="КоммутаторНеуправляемый4",IF(B25&lt;&gt;1,"Коммутатор неуправляемый с 4 RJ-45 портами имеет 1 оптический порт",""),IF(OR(B17&amp;B19&amp;B23="КоммутаторНеуправляемый8",B17&amp;B19&amp;B23="КоммутаторНеуправляемый5",B17&amp;B19&amp;B23="КоммутаторНеуправляемый16"),IF(B25&gt;0,"Коммутатор неуправляемый с 5, 8 и 16 RJ-45 портами не имеет оптических портов",""),""))),IF(OR(B17&amp;B19&amp;B21&amp;B23="КоммутаторУправляемый100 Мб6",B17&amp;B19&amp;B21&amp;B23="КоммутаторУправляемый100 Мб8"),IF(B25&lt;&gt;0,"Коммутатор управляемый на 100 Мб с 6 и 8 RJ-45 портами имеет 0 оптических портов",""),IF(B17&amp;B19&amp;B21&amp;B23="КоммутаторУправляемый100 Мб24",IF(B25&lt;&gt;4,"Коммутатор управляемый на 100 Мб с 24 RJ-45 портами имеет 4 оптических порта",""),IF(B17&amp;B19&amp;B21&amp;B23="КоммутаторУправляемый1000 Мб8",IF(B25&lt;2,"Коммутатор управляемый на 1000 Мб с 8 RJ-45 портами имеет 2 или 4 оптических порта",""),IF($B$17&amp;$B$19&amp;$B$21&amp;$B$23="КоммутаторУправляемый1000 Мб16",IF(B25&lt;4,"Коммутатор управляемый на 1000 Мб с 16 RJ-45 портами имеет 4 оптических порта",""),"")))))))))</f>
        <v>Выберите количество оптических портов</v>
      </c>
      <c r="D25" s="26"/>
      <c r="L25" s="31" t="str">
        <f t="shared" si="0"/>
        <v/>
      </c>
    </row>
    <row r="26" spans="1:12" x14ac:dyDescent="0.55000000000000004">
      <c r="A26" s="13"/>
      <c r="B26" s="12"/>
      <c r="C26" s="37"/>
      <c r="D26" s="26"/>
      <c r="L26" s="31" t="str">
        <f t="shared" si="0"/>
        <v/>
      </c>
    </row>
    <row r="27" spans="1:12" ht="16.5" customHeight="1" x14ac:dyDescent="0.55000000000000004">
      <c r="A27" s="15" t="s">
        <v>58</v>
      </c>
      <c r="B27" s="35" t="str">
        <f>IF(Конфигуратор!$B$17="","",IF(Конфигуратор!$B$17&amp;Конфигуратор!$B$19&amp;Конфигуратор!$B$21&amp;Конфигуратор!$B$23&amp;Конфигуратор!$B$25="КоммутаторУправляемый1000 Мб84","Да","Нет"))</f>
        <v/>
      </c>
      <c r="C27" s="36" t="str">
        <f>IF(B27="","Выберите наличие PoE",IF($B$17&amp;$B$19&amp;$B$21&amp;$B$23&amp;$B$25="КоммутаторУправляемый1000 Мб84",IF(B27="Нет","Коммутатор управляемый на 1000 Мб с 8 RJ-45 и 4 оптическими портами с PoE",""),IF(B27="Да","PoE не поддерживается","")))</f>
        <v>Выберите наличие PoE</v>
      </c>
      <c r="D27" s="26"/>
      <c r="L27" s="31" t="str">
        <f t="shared" si="0"/>
        <v/>
      </c>
    </row>
    <row r="28" spans="1:12" ht="16.5" customHeight="1" x14ac:dyDescent="0.55000000000000004">
      <c r="A28" s="15"/>
      <c r="B28" s="12"/>
      <c r="C28" s="27"/>
      <c r="D28" s="26"/>
      <c r="L28" s="31" t="str">
        <f t="shared" si="0"/>
        <v/>
      </c>
    </row>
    <row r="29" spans="1:12" x14ac:dyDescent="0.55000000000000004">
      <c r="A29" s="15" t="s">
        <v>93</v>
      </c>
      <c r="B29" s="35" t="str">
        <f>IF(Конфигуратор!$B$17="","",IF(Конфигуратор!$B$17&lt;&gt;"SFP модуль","Нет",IF($B$19="Управляемый","550 м","")))</f>
        <v/>
      </c>
      <c r="C29" s="36" t="str">
        <f>IF(B29="","Выберите дальность передачи",IF(B17&amp;B19&amp;B21="SFP модульНеуправляемый100 Мб",IF(OR(B29="2 км",B29="40 км"),"","Неуправляемый SFP модуль на 100 Мб имеет дальность передачи 2 или 40 км"),IF(B17&amp;B19&amp;B21="SFP модульНеуправляемый1000 Мб",IF(OR(B29="10 км",B29="40 км"),"","Неуправляемый SFP модуль на 1000 Мб имеет дальность передачи 10 или 40 км"),IF(B17&amp;B19&amp;B21="SFP модульУправляемый1000 Мб",IF(B29="550 м","","Управляемый SFP модуль на 1000 Мб имеет дальность передачи 550 м"),IF(B29="Нет", "","Параметр не активен")))))</f>
        <v>Выберите дальность передачи</v>
      </c>
      <c r="D29" s="26"/>
      <c r="L29" s="31" t="str">
        <f t="shared" si="0"/>
        <v/>
      </c>
    </row>
    <row r="30" spans="1:12" ht="17.600000000000001" thickBot="1" x14ac:dyDescent="0.6">
      <c r="A30" s="16"/>
      <c r="B30" s="17"/>
      <c r="C30" s="27"/>
      <c r="D30" s="26"/>
      <c r="L30" s="31" t="str">
        <f t="shared" si="0"/>
        <v/>
      </c>
    </row>
    <row r="31" spans="1:12" ht="16.5" customHeight="1" x14ac:dyDescent="0.55000000000000004">
      <c r="C31" s="27"/>
      <c r="D31" s="26"/>
      <c r="L31" s="31" t="str">
        <f t="shared" si="0"/>
        <v/>
      </c>
    </row>
    <row r="32" spans="1:12" ht="16.5" customHeight="1" x14ac:dyDescent="0.55000000000000004">
      <c r="C32" s="27"/>
      <c r="D32" s="26"/>
      <c r="L32" s="31" t="str">
        <f t="shared" si="0"/>
        <v/>
      </c>
    </row>
    <row r="33" spans="2:12" x14ac:dyDescent="0.55000000000000004">
      <c r="D33" s="26"/>
      <c r="L33" s="31" t="str">
        <f t="shared" si="0"/>
        <v/>
      </c>
    </row>
    <row r="34" spans="2:12" ht="16.5" customHeight="1" x14ac:dyDescent="0.55000000000000004">
      <c r="C34" s="27"/>
      <c r="D34" s="26"/>
      <c r="L34" s="31" t="str">
        <f t="shared" si="0"/>
        <v/>
      </c>
    </row>
    <row r="35" spans="2:12" ht="16.5" customHeight="1" x14ac:dyDescent="0.55000000000000004">
      <c r="C35" s="27"/>
      <c r="D35" s="26"/>
      <c r="L35" s="31" t="str">
        <f t="shared" si="0"/>
        <v/>
      </c>
    </row>
    <row r="36" spans="2:12" ht="16.5" customHeight="1" x14ac:dyDescent="0.55000000000000004">
      <c r="C36" s="27"/>
      <c r="D36" s="26"/>
      <c r="L36" s="31" t="str">
        <f t="shared" si="0"/>
        <v/>
      </c>
    </row>
    <row r="37" spans="2:12" x14ac:dyDescent="0.55000000000000004">
      <c r="C37" s="27"/>
      <c r="D37" s="26"/>
      <c r="L37" s="31" t="str">
        <f t="shared" si="0"/>
        <v/>
      </c>
    </row>
    <row r="38" spans="2:12" x14ac:dyDescent="0.55000000000000004">
      <c r="D38" s="26"/>
      <c r="L38" s="31" t="str">
        <f t="shared" si="0"/>
        <v/>
      </c>
    </row>
    <row r="39" spans="2:12" x14ac:dyDescent="0.55000000000000004">
      <c r="D39" s="26"/>
      <c r="L39" s="31" t="str">
        <f t="shared" si="0"/>
        <v/>
      </c>
    </row>
    <row r="40" spans="2:12" ht="16.5" customHeight="1" x14ac:dyDescent="0.55000000000000004">
      <c r="B40" s="38"/>
      <c r="C40" s="38"/>
      <c r="D40" s="26"/>
      <c r="L40" s="31" t="str">
        <f t="shared" si="0"/>
        <v/>
      </c>
    </row>
    <row r="41" spans="2:12" ht="33" customHeight="1" x14ac:dyDescent="0.55000000000000004">
      <c r="B41" s="38"/>
      <c r="C41" s="43"/>
      <c r="D41" s="26"/>
      <c r="L41" s="31" t="str">
        <f t="shared" si="0"/>
        <v/>
      </c>
    </row>
    <row r="42" spans="2:12" x14ac:dyDescent="0.55000000000000004">
      <c r="B42" s="38"/>
      <c r="C42" s="44"/>
      <c r="D42" s="26"/>
      <c r="L42" s="31" t="str">
        <f t="shared" si="0"/>
        <v/>
      </c>
    </row>
    <row r="43" spans="2:12" ht="16.5" customHeight="1" x14ac:dyDescent="0.55000000000000004">
      <c r="B43" s="38"/>
      <c r="C43" s="44"/>
      <c r="D43" s="26"/>
      <c r="L43" s="31" t="str">
        <f t="shared" si="0"/>
        <v/>
      </c>
    </row>
    <row r="44" spans="2:12" ht="16.5" customHeight="1" x14ac:dyDescent="0.55000000000000004">
      <c r="B44" s="38"/>
      <c r="C44" s="38"/>
      <c r="D44" s="26"/>
      <c r="L44" s="31" t="str">
        <f t="shared" si="0"/>
        <v/>
      </c>
    </row>
    <row r="45" spans="2:12" ht="33" customHeight="1" x14ac:dyDescent="0.55000000000000004">
      <c r="B45" s="38"/>
      <c r="C45" s="38"/>
      <c r="L45" s="31" t="str">
        <f t="shared" si="0"/>
        <v/>
      </c>
    </row>
    <row r="46" spans="2:12" x14ac:dyDescent="0.55000000000000004">
      <c r="B46" s="38"/>
      <c r="C46" s="38"/>
      <c r="L46" s="31" t="str">
        <f t="shared" si="0"/>
        <v/>
      </c>
    </row>
    <row r="47" spans="2:12" x14ac:dyDescent="0.55000000000000004">
      <c r="L47" s="31" t="str">
        <f t="shared" si="0"/>
        <v/>
      </c>
    </row>
    <row r="48" spans="2:12" ht="16.5" customHeight="1" x14ac:dyDescent="0.55000000000000004">
      <c r="L48" s="31" t="str">
        <f t="shared" si="0"/>
        <v/>
      </c>
    </row>
    <row r="49" spans="12:12" x14ac:dyDescent="0.55000000000000004">
      <c r="L49" s="31" t="str">
        <f t="shared" si="0"/>
        <v/>
      </c>
    </row>
    <row r="50" spans="12:12" x14ac:dyDescent="0.55000000000000004">
      <c r="L50" s="31" t="str">
        <f t="shared" si="0"/>
        <v/>
      </c>
    </row>
    <row r="51" spans="12:12" x14ac:dyDescent="0.55000000000000004">
      <c r="L51" s="31" t="str">
        <f t="shared" si="0"/>
        <v/>
      </c>
    </row>
    <row r="52" spans="12:12" ht="16.5" customHeight="1" x14ac:dyDescent="0.55000000000000004">
      <c r="L52" s="31" t="str">
        <f t="shared" si="0"/>
        <v/>
      </c>
    </row>
    <row r="53" spans="12:12" x14ac:dyDescent="0.55000000000000004">
      <c r="L53" s="31" t="str">
        <f t="shared" si="0"/>
        <v/>
      </c>
    </row>
    <row r="54" spans="12:12" x14ac:dyDescent="0.55000000000000004">
      <c r="L54" s="31" t="str">
        <f t="shared" si="0"/>
        <v/>
      </c>
    </row>
    <row r="55" spans="12:12" x14ac:dyDescent="0.55000000000000004">
      <c r="L55" s="31" t="str">
        <f t="shared" si="0"/>
        <v/>
      </c>
    </row>
    <row r="56" spans="12:12" ht="16.5" customHeight="1" x14ac:dyDescent="0.55000000000000004">
      <c r="L56" s="31" t="str">
        <f t="shared" si="0"/>
        <v/>
      </c>
    </row>
    <row r="57" spans="12:12" x14ac:dyDescent="0.55000000000000004">
      <c r="L57" s="31" t="str">
        <f t="shared" si="0"/>
        <v/>
      </c>
    </row>
    <row r="58" spans="12:12" x14ac:dyDescent="0.55000000000000004">
      <c r="L58" s="31" t="str">
        <f t="shared" si="0"/>
        <v/>
      </c>
    </row>
    <row r="59" spans="12:12" x14ac:dyDescent="0.55000000000000004">
      <c r="L59" s="31" t="str">
        <f t="shared" si="0"/>
        <v/>
      </c>
    </row>
    <row r="60" spans="12:12" ht="16.5" customHeight="1" x14ac:dyDescent="0.55000000000000004">
      <c r="L60" s="31" t="str">
        <f t="shared" si="0"/>
        <v/>
      </c>
    </row>
    <row r="61" spans="12:12" x14ac:dyDescent="0.55000000000000004">
      <c r="L61" s="31" t="str">
        <f t="shared" si="0"/>
        <v/>
      </c>
    </row>
    <row r="62" spans="12:12" x14ac:dyDescent="0.55000000000000004">
      <c r="L62" s="31" t="str">
        <f t="shared" si="0"/>
        <v/>
      </c>
    </row>
    <row r="63" spans="12:12" x14ac:dyDescent="0.55000000000000004">
      <c r="L63" s="31" t="str">
        <f t="shared" si="0"/>
        <v/>
      </c>
    </row>
    <row r="64" spans="12:12" ht="16.5" customHeight="1" x14ac:dyDescent="0.55000000000000004">
      <c r="L64" s="31" t="str">
        <f t="shared" si="0"/>
        <v/>
      </c>
    </row>
    <row r="65" spans="12:12" x14ac:dyDescent="0.55000000000000004">
      <c r="L65" s="31" t="str">
        <f t="shared" si="0"/>
        <v/>
      </c>
    </row>
    <row r="66" spans="12:12" x14ac:dyDescent="0.55000000000000004">
      <c r="L66" s="31" t="str">
        <f t="shared" si="0"/>
        <v/>
      </c>
    </row>
    <row r="67" spans="12:12" x14ac:dyDescent="0.55000000000000004">
      <c r="L67" s="31" t="str">
        <f t="shared" si="0"/>
        <v/>
      </c>
    </row>
    <row r="68" spans="12:12" x14ac:dyDescent="0.55000000000000004">
      <c r="L68" s="31" t="str">
        <f t="shared" si="0"/>
        <v/>
      </c>
    </row>
    <row r="69" spans="12:12" x14ac:dyDescent="0.55000000000000004">
      <c r="L69" s="31" t="str">
        <f t="shared" si="0"/>
        <v/>
      </c>
    </row>
    <row r="70" spans="12:12" x14ac:dyDescent="0.55000000000000004">
      <c r="L70" s="31" t="str">
        <f t="shared" si="0"/>
        <v/>
      </c>
    </row>
    <row r="71" spans="12:12" x14ac:dyDescent="0.55000000000000004">
      <c r="L71" s="31" t="str">
        <f t="shared" si="0"/>
        <v/>
      </c>
    </row>
    <row r="72" spans="12:12" x14ac:dyDescent="0.55000000000000004">
      <c r="L72" s="31" t="str">
        <f t="shared" si="0"/>
        <v/>
      </c>
    </row>
    <row r="73" spans="12:12" x14ac:dyDescent="0.55000000000000004">
      <c r="L73" s="31" t="str">
        <f t="shared" si="0"/>
        <v/>
      </c>
    </row>
    <row r="74" spans="12:12" x14ac:dyDescent="0.55000000000000004">
      <c r="L74" s="31" t="str">
        <f t="shared" si="0"/>
        <v/>
      </c>
    </row>
    <row r="75" spans="12:12" x14ac:dyDescent="0.55000000000000004">
      <c r="L75" s="31" t="str">
        <f t="shared" si="0"/>
        <v/>
      </c>
    </row>
    <row r="76" spans="12:12" x14ac:dyDescent="0.55000000000000004">
      <c r="L76" s="31" t="str">
        <f t="shared" si="0"/>
        <v/>
      </c>
    </row>
    <row r="77" spans="12:12" x14ac:dyDescent="0.55000000000000004">
      <c r="L77" s="31" t="str">
        <f t="shared" si="0"/>
        <v/>
      </c>
    </row>
    <row r="78" spans="12:12" x14ac:dyDescent="0.55000000000000004">
      <c r="L78" s="31" t="str">
        <f t="shared" si="0"/>
        <v/>
      </c>
    </row>
    <row r="79" spans="12:12" x14ac:dyDescent="0.55000000000000004">
      <c r="L79" s="31" t="str">
        <f t="shared" ref="L79:L142" si="1">LEFT(E79,12)</f>
        <v/>
      </c>
    </row>
    <row r="80" spans="12:12" x14ac:dyDescent="0.55000000000000004">
      <c r="L80" s="31" t="str">
        <f t="shared" si="1"/>
        <v/>
      </c>
    </row>
    <row r="81" spans="12:12" x14ac:dyDescent="0.55000000000000004">
      <c r="L81" s="31" t="str">
        <f t="shared" si="1"/>
        <v/>
      </c>
    </row>
    <row r="82" spans="12:12" x14ac:dyDescent="0.55000000000000004">
      <c r="L82" s="31" t="str">
        <f t="shared" si="1"/>
        <v/>
      </c>
    </row>
    <row r="83" spans="12:12" x14ac:dyDescent="0.55000000000000004">
      <c r="L83" s="31" t="str">
        <f t="shared" si="1"/>
        <v/>
      </c>
    </row>
    <row r="84" spans="12:12" x14ac:dyDescent="0.55000000000000004">
      <c r="L84" s="31" t="str">
        <f t="shared" si="1"/>
        <v/>
      </c>
    </row>
    <row r="85" spans="12:12" x14ac:dyDescent="0.55000000000000004">
      <c r="L85" s="31" t="str">
        <f t="shared" si="1"/>
        <v/>
      </c>
    </row>
    <row r="86" spans="12:12" x14ac:dyDescent="0.55000000000000004">
      <c r="L86" s="31" t="str">
        <f t="shared" si="1"/>
        <v/>
      </c>
    </row>
    <row r="87" spans="12:12" x14ac:dyDescent="0.55000000000000004">
      <c r="L87" s="31" t="str">
        <f t="shared" si="1"/>
        <v/>
      </c>
    </row>
    <row r="88" spans="12:12" x14ac:dyDescent="0.55000000000000004">
      <c r="L88" s="31" t="str">
        <f t="shared" si="1"/>
        <v/>
      </c>
    </row>
    <row r="89" spans="12:12" x14ac:dyDescent="0.55000000000000004">
      <c r="L89" s="31" t="str">
        <f t="shared" si="1"/>
        <v/>
      </c>
    </row>
    <row r="90" spans="12:12" x14ac:dyDescent="0.55000000000000004">
      <c r="L90" s="31" t="str">
        <f t="shared" si="1"/>
        <v/>
      </c>
    </row>
    <row r="91" spans="12:12" x14ac:dyDescent="0.55000000000000004">
      <c r="L91" s="31" t="str">
        <f t="shared" si="1"/>
        <v/>
      </c>
    </row>
    <row r="92" spans="12:12" x14ac:dyDescent="0.55000000000000004">
      <c r="L92" s="31" t="str">
        <f t="shared" si="1"/>
        <v/>
      </c>
    </row>
    <row r="93" spans="12:12" x14ac:dyDescent="0.55000000000000004">
      <c r="L93" s="31" t="str">
        <f t="shared" si="1"/>
        <v/>
      </c>
    </row>
    <row r="94" spans="12:12" x14ac:dyDescent="0.55000000000000004">
      <c r="L94" s="31" t="str">
        <f t="shared" si="1"/>
        <v/>
      </c>
    </row>
    <row r="95" spans="12:12" x14ac:dyDescent="0.55000000000000004">
      <c r="L95" s="31" t="str">
        <f t="shared" si="1"/>
        <v/>
      </c>
    </row>
    <row r="96" spans="12:12" x14ac:dyDescent="0.55000000000000004">
      <c r="L96" s="31" t="str">
        <f t="shared" si="1"/>
        <v/>
      </c>
    </row>
    <row r="97" spans="12:12" x14ac:dyDescent="0.55000000000000004">
      <c r="L97" s="31" t="str">
        <f t="shared" si="1"/>
        <v/>
      </c>
    </row>
    <row r="98" spans="12:12" x14ac:dyDescent="0.55000000000000004">
      <c r="L98" s="31" t="str">
        <f t="shared" si="1"/>
        <v/>
      </c>
    </row>
    <row r="99" spans="12:12" x14ac:dyDescent="0.55000000000000004">
      <c r="L99" s="31" t="str">
        <f t="shared" si="1"/>
        <v/>
      </c>
    </row>
    <row r="100" spans="12:12" x14ac:dyDescent="0.55000000000000004">
      <c r="L100" s="31" t="str">
        <f t="shared" si="1"/>
        <v/>
      </c>
    </row>
    <row r="101" spans="12:12" x14ac:dyDescent="0.55000000000000004">
      <c r="L101" s="31" t="str">
        <f t="shared" si="1"/>
        <v/>
      </c>
    </row>
    <row r="102" spans="12:12" x14ac:dyDescent="0.55000000000000004">
      <c r="L102" s="31" t="str">
        <f t="shared" si="1"/>
        <v/>
      </c>
    </row>
    <row r="103" spans="12:12" x14ac:dyDescent="0.55000000000000004">
      <c r="L103" s="31" t="str">
        <f t="shared" si="1"/>
        <v/>
      </c>
    </row>
    <row r="104" spans="12:12" x14ac:dyDescent="0.55000000000000004">
      <c r="L104" s="31" t="str">
        <f t="shared" si="1"/>
        <v/>
      </c>
    </row>
    <row r="105" spans="12:12" x14ac:dyDescent="0.55000000000000004">
      <c r="L105" s="31" t="str">
        <f t="shared" si="1"/>
        <v/>
      </c>
    </row>
    <row r="106" spans="12:12" x14ac:dyDescent="0.55000000000000004">
      <c r="L106" s="31" t="str">
        <f t="shared" si="1"/>
        <v/>
      </c>
    </row>
    <row r="107" spans="12:12" x14ac:dyDescent="0.55000000000000004">
      <c r="L107" s="31" t="str">
        <f t="shared" si="1"/>
        <v/>
      </c>
    </row>
    <row r="108" spans="12:12" x14ac:dyDescent="0.55000000000000004">
      <c r="L108" s="31" t="str">
        <f t="shared" si="1"/>
        <v/>
      </c>
    </row>
    <row r="109" spans="12:12" x14ac:dyDescent="0.55000000000000004">
      <c r="L109" s="31" t="str">
        <f t="shared" si="1"/>
        <v/>
      </c>
    </row>
    <row r="110" spans="12:12" x14ac:dyDescent="0.55000000000000004">
      <c r="L110" s="31" t="str">
        <f t="shared" si="1"/>
        <v/>
      </c>
    </row>
    <row r="111" spans="12:12" x14ac:dyDescent="0.55000000000000004">
      <c r="L111" s="31" t="str">
        <f t="shared" si="1"/>
        <v/>
      </c>
    </row>
    <row r="112" spans="12:12" x14ac:dyDescent="0.55000000000000004">
      <c r="L112" s="31" t="str">
        <f t="shared" si="1"/>
        <v/>
      </c>
    </row>
    <row r="113" spans="12:12" x14ac:dyDescent="0.55000000000000004">
      <c r="L113" s="31" t="str">
        <f t="shared" si="1"/>
        <v/>
      </c>
    </row>
    <row r="114" spans="12:12" x14ac:dyDescent="0.55000000000000004">
      <c r="L114" s="31" t="str">
        <f t="shared" si="1"/>
        <v/>
      </c>
    </row>
    <row r="115" spans="12:12" x14ac:dyDescent="0.55000000000000004">
      <c r="L115" s="31" t="str">
        <f t="shared" si="1"/>
        <v/>
      </c>
    </row>
    <row r="116" spans="12:12" x14ac:dyDescent="0.55000000000000004">
      <c r="L116" s="31" t="str">
        <f t="shared" si="1"/>
        <v/>
      </c>
    </row>
    <row r="117" spans="12:12" x14ac:dyDescent="0.55000000000000004">
      <c r="L117" s="31" t="str">
        <f t="shared" si="1"/>
        <v/>
      </c>
    </row>
    <row r="118" spans="12:12" x14ac:dyDescent="0.55000000000000004">
      <c r="L118" s="31" t="str">
        <f t="shared" si="1"/>
        <v/>
      </c>
    </row>
    <row r="119" spans="12:12" x14ac:dyDescent="0.55000000000000004">
      <c r="L119" s="31" t="str">
        <f t="shared" si="1"/>
        <v/>
      </c>
    </row>
    <row r="120" spans="12:12" x14ac:dyDescent="0.55000000000000004">
      <c r="L120" s="31" t="str">
        <f t="shared" si="1"/>
        <v/>
      </c>
    </row>
    <row r="121" spans="12:12" x14ac:dyDescent="0.55000000000000004">
      <c r="L121" s="31" t="str">
        <f t="shared" si="1"/>
        <v/>
      </c>
    </row>
    <row r="122" spans="12:12" x14ac:dyDescent="0.55000000000000004">
      <c r="L122" s="31" t="str">
        <f t="shared" si="1"/>
        <v/>
      </c>
    </row>
    <row r="123" spans="12:12" x14ac:dyDescent="0.55000000000000004">
      <c r="L123" s="31" t="str">
        <f t="shared" si="1"/>
        <v/>
      </c>
    </row>
    <row r="124" spans="12:12" x14ac:dyDescent="0.55000000000000004">
      <c r="L124" s="31" t="str">
        <f t="shared" si="1"/>
        <v/>
      </c>
    </row>
    <row r="125" spans="12:12" x14ac:dyDescent="0.55000000000000004">
      <c r="L125" s="31" t="str">
        <f t="shared" si="1"/>
        <v/>
      </c>
    </row>
    <row r="126" spans="12:12" x14ac:dyDescent="0.55000000000000004">
      <c r="L126" s="31" t="str">
        <f t="shared" si="1"/>
        <v/>
      </c>
    </row>
    <row r="127" spans="12:12" x14ac:dyDescent="0.55000000000000004">
      <c r="L127" s="31" t="str">
        <f t="shared" si="1"/>
        <v/>
      </c>
    </row>
    <row r="128" spans="12:12" x14ac:dyDescent="0.55000000000000004">
      <c r="L128" s="31" t="str">
        <f t="shared" si="1"/>
        <v/>
      </c>
    </row>
    <row r="129" spans="12:12" x14ac:dyDescent="0.55000000000000004">
      <c r="L129" s="31" t="str">
        <f t="shared" si="1"/>
        <v/>
      </c>
    </row>
    <row r="130" spans="12:12" x14ac:dyDescent="0.55000000000000004">
      <c r="L130" s="31" t="str">
        <f t="shared" si="1"/>
        <v/>
      </c>
    </row>
    <row r="131" spans="12:12" x14ac:dyDescent="0.55000000000000004">
      <c r="L131" s="31" t="str">
        <f t="shared" si="1"/>
        <v/>
      </c>
    </row>
    <row r="132" spans="12:12" x14ac:dyDescent="0.55000000000000004">
      <c r="L132" s="31" t="str">
        <f t="shared" si="1"/>
        <v/>
      </c>
    </row>
    <row r="133" spans="12:12" x14ac:dyDescent="0.55000000000000004">
      <c r="L133" s="31" t="str">
        <f t="shared" si="1"/>
        <v/>
      </c>
    </row>
    <row r="134" spans="12:12" x14ac:dyDescent="0.55000000000000004">
      <c r="L134" s="31" t="str">
        <f t="shared" si="1"/>
        <v/>
      </c>
    </row>
    <row r="135" spans="12:12" x14ac:dyDescent="0.55000000000000004">
      <c r="L135" s="31" t="str">
        <f t="shared" si="1"/>
        <v/>
      </c>
    </row>
    <row r="136" spans="12:12" x14ac:dyDescent="0.55000000000000004">
      <c r="L136" s="31" t="str">
        <f t="shared" si="1"/>
        <v/>
      </c>
    </row>
    <row r="137" spans="12:12" x14ac:dyDescent="0.55000000000000004">
      <c r="L137" s="31" t="str">
        <f t="shared" si="1"/>
        <v/>
      </c>
    </row>
    <row r="138" spans="12:12" x14ac:dyDescent="0.55000000000000004">
      <c r="L138" s="31" t="str">
        <f t="shared" si="1"/>
        <v/>
      </c>
    </row>
    <row r="139" spans="12:12" x14ac:dyDescent="0.55000000000000004">
      <c r="L139" s="31" t="str">
        <f t="shared" si="1"/>
        <v/>
      </c>
    </row>
    <row r="140" spans="12:12" x14ac:dyDescent="0.55000000000000004">
      <c r="L140" s="31" t="str">
        <f t="shared" si="1"/>
        <v/>
      </c>
    </row>
    <row r="141" spans="12:12" x14ac:dyDescent="0.55000000000000004">
      <c r="L141" s="31" t="str">
        <f t="shared" si="1"/>
        <v/>
      </c>
    </row>
    <row r="142" spans="12:12" x14ac:dyDescent="0.55000000000000004">
      <c r="L142" s="31" t="str">
        <f t="shared" si="1"/>
        <v/>
      </c>
    </row>
    <row r="143" spans="12:12" x14ac:dyDescent="0.55000000000000004">
      <c r="L143" s="31" t="str">
        <f t="shared" ref="L143:L206" si="2">LEFT(E143,12)</f>
        <v/>
      </c>
    </row>
    <row r="144" spans="12:12" x14ac:dyDescent="0.55000000000000004">
      <c r="L144" s="31" t="str">
        <f t="shared" si="2"/>
        <v/>
      </c>
    </row>
    <row r="145" spans="12:12" x14ac:dyDescent="0.55000000000000004">
      <c r="L145" s="31" t="str">
        <f t="shared" si="2"/>
        <v/>
      </c>
    </row>
    <row r="146" spans="12:12" x14ac:dyDescent="0.55000000000000004">
      <c r="L146" s="31" t="str">
        <f t="shared" si="2"/>
        <v/>
      </c>
    </row>
    <row r="147" spans="12:12" x14ac:dyDescent="0.55000000000000004">
      <c r="L147" s="31" t="str">
        <f t="shared" si="2"/>
        <v/>
      </c>
    </row>
    <row r="148" spans="12:12" x14ac:dyDescent="0.55000000000000004">
      <c r="L148" s="31" t="str">
        <f t="shared" si="2"/>
        <v/>
      </c>
    </row>
    <row r="149" spans="12:12" x14ac:dyDescent="0.55000000000000004">
      <c r="L149" s="31" t="str">
        <f t="shared" si="2"/>
        <v/>
      </c>
    </row>
    <row r="150" spans="12:12" x14ac:dyDescent="0.55000000000000004">
      <c r="L150" s="31" t="str">
        <f t="shared" si="2"/>
        <v/>
      </c>
    </row>
    <row r="151" spans="12:12" x14ac:dyDescent="0.55000000000000004">
      <c r="L151" s="31" t="str">
        <f t="shared" si="2"/>
        <v/>
      </c>
    </row>
    <row r="152" spans="12:12" x14ac:dyDescent="0.55000000000000004">
      <c r="L152" s="31" t="str">
        <f t="shared" si="2"/>
        <v/>
      </c>
    </row>
    <row r="153" spans="12:12" x14ac:dyDescent="0.55000000000000004">
      <c r="L153" s="31" t="str">
        <f t="shared" si="2"/>
        <v/>
      </c>
    </row>
    <row r="154" spans="12:12" x14ac:dyDescent="0.55000000000000004">
      <c r="L154" s="31" t="str">
        <f t="shared" si="2"/>
        <v/>
      </c>
    </row>
    <row r="155" spans="12:12" x14ac:dyDescent="0.55000000000000004">
      <c r="L155" s="31" t="str">
        <f t="shared" si="2"/>
        <v/>
      </c>
    </row>
    <row r="156" spans="12:12" x14ac:dyDescent="0.55000000000000004">
      <c r="L156" s="31" t="str">
        <f t="shared" si="2"/>
        <v/>
      </c>
    </row>
    <row r="157" spans="12:12" x14ac:dyDescent="0.55000000000000004">
      <c r="L157" s="31" t="str">
        <f t="shared" si="2"/>
        <v/>
      </c>
    </row>
    <row r="158" spans="12:12" x14ac:dyDescent="0.55000000000000004">
      <c r="L158" s="31" t="str">
        <f t="shared" si="2"/>
        <v/>
      </c>
    </row>
    <row r="159" spans="12:12" x14ac:dyDescent="0.55000000000000004">
      <c r="L159" s="31" t="str">
        <f t="shared" si="2"/>
        <v/>
      </c>
    </row>
    <row r="160" spans="12:12" x14ac:dyDescent="0.55000000000000004">
      <c r="L160" s="31" t="str">
        <f t="shared" si="2"/>
        <v/>
      </c>
    </row>
    <row r="161" spans="12:12" x14ac:dyDescent="0.55000000000000004">
      <c r="L161" s="31" t="str">
        <f t="shared" si="2"/>
        <v/>
      </c>
    </row>
    <row r="162" spans="12:12" x14ac:dyDescent="0.55000000000000004">
      <c r="L162" s="31" t="str">
        <f t="shared" si="2"/>
        <v/>
      </c>
    </row>
    <row r="163" spans="12:12" x14ac:dyDescent="0.55000000000000004">
      <c r="L163" s="31" t="str">
        <f t="shared" si="2"/>
        <v/>
      </c>
    </row>
    <row r="164" spans="12:12" x14ac:dyDescent="0.55000000000000004">
      <c r="L164" s="31" t="str">
        <f t="shared" si="2"/>
        <v/>
      </c>
    </row>
    <row r="165" spans="12:12" x14ac:dyDescent="0.55000000000000004">
      <c r="L165" s="31" t="str">
        <f t="shared" si="2"/>
        <v/>
      </c>
    </row>
    <row r="166" spans="12:12" x14ac:dyDescent="0.55000000000000004">
      <c r="L166" s="31" t="str">
        <f t="shared" si="2"/>
        <v/>
      </c>
    </row>
    <row r="167" spans="12:12" x14ac:dyDescent="0.55000000000000004">
      <c r="L167" s="31" t="str">
        <f t="shared" si="2"/>
        <v/>
      </c>
    </row>
    <row r="168" spans="12:12" x14ac:dyDescent="0.55000000000000004">
      <c r="L168" s="31" t="str">
        <f t="shared" si="2"/>
        <v/>
      </c>
    </row>
    <row r="169" spans="12:12" x14ac:dyDescent="0.55000000000000004">
      <c r="L169" s="31" t="str">
        <f t="shared" si="2"/>
        <v/>
      </c>
    </row>
    <row r="170" spans="12:12" x14ac:dyDescent="0.55000000000000004">
      <c r="L170" s="31" t="str">
        <f t="shared" si="2"/>
        <v/>
      </c>
    </row>
    <row r="171" spans="12:12" x14ac:dyDescent="0.55000000000000004">
      <c r="L171" s="31" t="str">
        <f t="shared" si="2"/>
        <v/>
      </c>
    </row>
    <row r="172" spans="12:12" x14ac:dyDescent="0.55000000000000004">
      <c r="L172" s="31" t="str">
        <f t="shared" si="2"/>
        <v/>
      </c>
    </row>
    <row r="173" spans="12:12" x14ac:dyDescent="0.55000000000000004">
      <c r="L173" s="31" t="str">
        <f t="shared" si="2"/>
        <v/>
      </c>
    </row>
    <row r="174" spans="12:12" x14ac:dyDescent="0.55000000000000004">
      <c r="L174" s="31" t="str">
        <f t="shared" si="2"/>
        <v/>
      </c>
    </row>
    <row r="175" spans="12:12" x14ac:dyDescent="0.55000000000000004">
      <c r="L175" s="31" t="str">
        <f t="shared" si="2"/>
        <v/>
      </c>
    </row>
    <row r="176" spans="12:12" x14ac:dyDescent="0.55000000000000004">
      <c r="L176" s="31" t="str">
        <f t="shared" si="2"/>
        <v/>
      </c>
    </row>
    <row r="177" spans="12:12" x14ac:dyDescent="0.55000000000000004">
      <c r="L177" s="31" t="str">
        <f t="shared" si="2"/>
        <v/>
      </c>
    </row>
    <row r="178" spans="12:12" x14ac:dyDescent="0.55000000000000004">
      <c r="L178" s="31" t="str">
        <f t="shared" si="2"/>
        <v/>
      </c>
    </row>
    <row r="179" spans="12:12" x14ac:dyDescent="0.55000000000000004">
      <c r="L179" s="31" t="str">
        <f t="shared" si="2"/>
        <v/>
      </c>
    </row>
    <row r="180" spans="12:12" x14ac:dyDescent="0.55000000000000004">
      <c r="L180" s="31" t="str">
        <f t="shared" si="2"/>
        <v/>
      </c>
    </row>
    <row r="181" spans="12:12" x14ac:dyDescent="0.55000000000000004">
      <c r="L181" s="31" t="str">
        <f t="shared" si="2"/>
        <v/>
      </c>
    </row>
    <row r="182" spans="12:12" x14ac:dyDescent="0.55000000000000004">
      <c r="L182" s="31" t="str">
        <f t="shared" si="2"/>
        <v/>
      </c>
    </row>
    <row r="183" spans="12:12" x14ac:dyDescent="0.55000000000000004">
      <c r="L183" s="31" t="str">
        <f t="shared" si="2"/>
        <v/>
      </c>
    </row>
    <row r="184" spans="12:12" x14ac:dyDescent="0.55000000000000004">
      <c r="L184" s="31" t="str">
        <f t="shared" si="2"/>
        <v/>
      </c>
    </row>
    <row r="185" spans="12:12" x14ac:dyDescent="0.55000000000000004">
      <c r="L185" s="31" t="str">
        <f t="shared" si="2"/>
        <v/>
      </c>
    </row>
    <row r="186" spans="12:12" x14ac:dyDescent="0.55000000000000004">
      <c r="L186" s="31" t="str">
        <f t="shared" si="2"/>
        <v/>
      </c>
    </row>
    <row r="187" spans="12:12" x14ac:dyDescent="0.55000000000000004">
      <c r="L187" s="31" t="str">
        <f t="shared" si="2"/>
        <v/>
      </c>
    </row>
    <row r="188" spans="12:12" x14ac:dyDescent="0.55000000000000004">
      <c r="L188" s="31" t="str">
        <f t="shared" si="2"/>
        <v/>
      </c>
    </row>
    <row r="189" spans="12:12" x14ac:dyDescent="0.55000000000000004">
      <c r="L189" s="31" t="str">
        <f t="shared" si="2"/>
        <v/>
      </c>
    </row>
    <row r="190" spans="12:12" x14ac:dyDescent="0.55000000000000004">
      <c r="L190" s="31" t="str">
        <f t="shared" si="2"/>
        <v/>
      </c>
    </row>
    <row r="191" spans="12:12" x14ac:dyDescent="0.55000000000000004">
      <c r="L191" s="31" t="str">
        <f t="shared" si="2"/>
        <v/>
      </c>
    </row>
    <row r="192" spans="12:12" x14ac:dyDescent="0.55000000000000004">
      <c r="L192" s="31" t="str">
        <f t="shared" si="2"/>
        <v/>
      </c>
    </row>
    <row r="193" spans="12:12" x14ac:dyDescent="0.55000000000000004">
      <c r="L193" s="31" t="str">
        <f t="shared" si="2"/>
        <v/>
      </c>
    </row>
    <row r="194" spans="12:12" x14ac:dyDescent="0.55000000000000004">
      <c r="L194" s="31" t="str">
        <f t="shared" si="2"/>
        <v/>
      </c>
    </row>
    <row r="195" spans="12:12" x14ac:dyDescent="0.55000000000000004">
      <c r="L195" s="31" t="str">
        <f t="shared" si="2"/>
        <v/>
      </c>
    </row>
    <row r="196" spans="12:12" x14ac:dyDescent="0.55000000000000004">
      <c r="L196" s="31" t="str">
        <f t="shared" si="2"/>
        <v/>
      </c>
    </row>
    <row r="197" spans="12:12" x14ac:dyDescent="0.55000000000000004">
      <c r="L197" s="31" t="str">
        <f t="shared" si="2"/>
        <v/>
      </c>
    </row>
    <row r="198" spans="12:12" x14ac:dyDescent="0.55000000000000004">
      <c r="L198" s="31" t="str">
        <f t="shared" si="2"/>
        <v/>
      </c>
    </row>
    <row r="199" spans="12:12" x14ac:dyDescent="0.55000000000000004">
      <c r="L199" s="31" t="str">
        <f t="shared" si="2"/>
        <v/>
      </c>
    </row>
    <row r="200" spans="12:12" x14ac:dyDescent="0.55000000000000004">
      <c r="L200" s="31" t="str">
        <f t="shared" si="2"/>
        <v/>
      </c>
    </row>
    <row r="201" spans="12:12" x14ac:dyDescent="0.55000000000000004">
      <c r="L201" s="31" t="str">
        <f t="shared" si="2"/>
        <v/>
      </c>
    </row>
    <row r="202" spans="12:12" x14ac:dyDescent="0.55000000000000004">
      <c r="L202" s="31" t="str">
        <f t="shared" si="2"/>
        <v/>
      </c>
    </row>
    <row r="203" spans="12:12" x14ac:dyDescent="0.55000000000000004">
      <c r="L203" s="31" t="str">
        <f t="shared" si="2"/>
        <v/>
      </c>
    </row>
    <row r="204" spans="12:12" x14ac:dyDescent="0.55000000000000004">
      <c r="L204" s="31" t="str">
        <f t="shared" si="2"/>
        <v/>
      </c>
    </row>
    <row r="205" spans="12:12" x14ac:dyDescent="0.55000000000000004">
      <c r="L205" s="31" t="str">
        <f t="shared" si="2"/>
        <v/>
      </c>
    </row>
    <row r="206" spans="12:12" x14ac:dyDescent="0.55000000000000004">
      <c r="L206" s="31" t="str">
        <f t="shared" si="2"/>
        <v/>
      </c>
    </row>
    <row r="207" spans="12:12" x14ac:dyDescent="0.55000000000000004">
      <c r="L207" s="31" t="str">
        <f t="shared" ref="L207:L270" si="3">LEFT(E207,12)</f>
        <v/>
      </c>
    </row>
    <row r="208" spans="12:12" x14ac:dyDescent="0.55000000000000004">
      <c r="L208" s="31" t="str">
        <f t="shared" si="3"/>
        <v/>
      </c>
    </row>
    <row r="209" spans="12:12" x14ac:dyDescent="0.55000000000000004">
      <c r="L209" s="31" t="str">
        <f t="shared" si="3"/>
        <v/>
      </c>
    </row>
    <row r="210" spans="12:12" x14ac:dyDescent="0.55000000000000004">
      <c r="L210" s="31" t="str">
        <f t="shared" si="3"/>
        <v/>
      </c>
    </row>
    <row r="211" spans="12:12" x14ac:dyDescent="0.55000000000000004">
      <c r="L211" s="31" t="str">
        <f t="shared" si="3"/>
        <v/>
      </c>
    </row>
    <row r="212" spans="12:12" x14ac:dyDescent="0.55000000000000004">
      <c r="L212" s="31" t="str">
        <f t="shared" si="3"/>
        <v/>
      </c>
    </row>
    <row r="213" spans="12:12" x14ac:dyDescent="0.55000000000000004">
      <c r="L213" s="31" t="str">
        <f t="shared" si="3"/>
        <v/>
      </c>
    </row>
    <row r="214" spans="12:12" x14ac:dyDescent="0.55000000000000004">
      <c r="L214" s="31" t="str">
        <f t="shared" si="3"/>
        <v/>
      </c>
    </row>
    <row r="215" spans="12:12" x14ac:dyDescent="0.55000000000000004">
      <c r="L215" s="31" t="str">
        <f t="shared" si="3"/>
        <v/>
      </c>
    </row>
    <row r="216" spans="12:12" x14ac:dyDescent="0.55000000000000004">
      <c r="L216" s="31" t="str">
        <f t="shared" si="3"/>
        <v/>
      </c>
    </row>
    <row r="217" spans="12:12" x14ac:dyDescent="0.55000000000000004">
      <c r="L217" s="31" t="str">
        <f t="shared" si="3"/>
        <v/>
      </c>
    </row>
    <row r="218" spans="12:12" x14ac:dyDescent="0.55000000000000004">
      <c r="L218" s="31" t="str">
        <f t="shared" si="3"/>
        <v/>
      </c>
    </row>
    <row r="219" spans="12:12" x14ac:dyDescent="0.55000000000000004">
      <c r="L219" s="31" t="str">
        <f t="shared" si="3"/>
        <v/>
      </c>
    </row>
    <row r="220" spans="12:12" x14ac:dyDescent="0.55000000000000004">
      <c r="L220" s="31" t="str">
        <f t="shared" si="3"/>
        <v/>
      </c>
    </row>
    <row r="221" spans="12:12" x14ac:dyDescent="0.55000000000000004">
      <c r="L221" s="31" t="str">
        <f t="shared" si="3"/>
        <v/>
      </c>
    </row>
    <row r="222" spans="12:12" x14ac:dyDescent="0.55000000000000004">
      <c r="L222" s="31" t="str">
        <f t="shared" si="3"/>
        <v/>
      </c>
    </row>
    <row r="223" spans="12:12" x14ac:dyDescent="0.55000000000000004">
      <c r="L223" s="31" t="str">
        <f t="shared" si="3"/>
        <v/>
      </c>
    </row>
    <row r="224" spans="12:12" x14ac:dyDescent="0.55000000000000004">
      <c r="L224" s="31" t="str">
        <f t="shared" si="3"/>
        <v/>
      </c>
    </row>
    <row r="225" spans="12:12" x14ac:dyDescent="0.55000000000000004">
      <c r="L225" s="31" t="str">
        <f t="shared" si="3"/>
        <v/>
      </c>
    </row>
    <row r="226" spans="12:12" x14ac:dyDescent="0.55000000000000004">
      <c r="L226" s="31" t="str">
        <f t="shared" si="3"/>
        <v/>
      </c>
    </row>
    <row r="227" spans="12:12" x14ac:dyDescent="0.55000000000000004">
      <c r="L227" s="31" t="str">
        <f t="shared" si="3"/>
        <v/>
      </c>
    </row>
    <row r="228" spans="12:12" x14ac:dyDescent="0.55000000000000004">
      <c r="L228" s="31" t="str">
        <f t="shared" si="3"/>
        <v/>
      </c>
    </row>
    <row r="229" spans="12:12" x14ac:dyDescent="0.55000000000000004">
      <c r="L229" s="31" t="str">
        <f t="shared" si="3"/>
        <v/>
      </c>
    </row>
    <row r="230" spans="12:12" x14ac:dyDescent="0.55000000000000004">
      <c r="L230" s="31" t="str">
        <f t="shared" si="3"/>
        <v/>
      </c>
    </row>
    <row r="231" spans="12:12" x14ac:dyDescent="0.55000000000000004">
      <c r="L231" s="31" t="str">
        <f t="shared" si="3"/>
        <v/>
      </c>
    </row>
    <row r="232" spans="12:12" x14ac:dyDescent="0.55000000000000004">
      <c r="L232" s="31" t="str">
        <f t="shared" si="3"/>
        <v/>
      </c>
    </row>
    <row r="233" spans="12:12" x14ac:dyDescent="0.55000000000000004">
      <c r="L233" s="31" t="str">
        <f t="shared" si="3"/>
        <v/>
      </c>
    </row>
    <row r="234" spans="12:12" x14ac:dyDescent="0.55000000000000004">
      <c r="L234" s="31" t="str">
        <f t="shared" si="3"/>
        <v/>
      </c>
    </row>
    <row r="235" spans="12:12" x14ac:dyDescent="0.55000000000000004">
      <c r="L235" s="31" t="str">
        <f t="shared" si="3"/>
        <v/>
      </c>
    </row>
    <row r="236" spans="12:12" x14ac:dyDescent="0.55000000000000004">
      <c r="L236" s="31" t="str">
        <f t="shared" si="3"/>
        <v/>
      </c>
    </row>
    <row r="237" spans="12:12" x14ac:dyDescent="0.55000000000000004">
      <c r="L237" s="31" t="str">
        <f t="shared" si="3"/>
        <v/>
      </c>
    </row>
    <row r="238" spans="12:12" x14ac:dyDescent="0.55000000000000004">
      <c r="L238" s="31" t="str">
        <f t="shared" si="3"/>
        <v/>
      </c>
    </row>
    <row r="239" spans="12:12" x14ac:dyDescent="0.55000000000000004">
      <c r="L239" s="31" t="str">
        <f t="shared" si="3"/>
        <v/>
      </c>
    </row>
    <row r="240" spans="12:12" x14ac:dyDescent="0.55000000000000004">
      <c r="L240" s="31" t="str">
        <f t="shared" si="3"/>
        <v/>
      </c>
    </row>
    <row r="241" spans="12:12" x14ac:dyDescent="0.55000000000000004">
      <c r="L241" s="31" t="str">
        <f t="shared" si="3"/>
        <v/>
      </c>
    </row>
    <row r="242" spans="12:12" x14ac:dyDescent="0.55000000000000004">
      <c r="L242" s="31" t="str">
        <f t="shared" si="3"/>
        <v/>
      </c>
    </row>
    <row r="243" spans="12:12" x14ac:dyDescent="0.55000000000000004">
      <c r="L243" s="31" t="str">
        <f t="shared" si="3"/>
        <v/>
      </c>
    </row>
    <row r="244" spans="12:12" x14ac:dyDescent="0.55000000000000004">
      <c r="L244" s="31" t="str">
        <f t="shared" si="3"/>
        <v/>
      </c>
    </row>
    <row r="245" spans="12:12" x14ac:dyDescent="0.55000000000000004">
      <c r="L245" s="31" t="str">
        <f t="shared" si="3"/>
        <v/>
      </c>
    </row>
    <row r="246" spans="12:12" x14ac:dyDescent="0.55000000000000004">
      <c r="L246" s="31" t="str">
        <f t="shared" si="3"/>
        <v/>
      </c>
    </row>
    <row r="247" spans="12:12" x14ac:dyDescent="0.55000000000000004">
      <c r="L247" s="31" t="str">
        <f t="shared" si="3"/>
        <v/>
      </c>
    </row>
    <row r="248" spans="12:12" x14ac:dyDescent="0.55000000000000004">
      <c r="L248" s="31" t="str">
        <f t="shared" si="3"/>
        <v/>
      </c>
    </row>
    <row r="249" spans="12:12" x14ac:dyDescent="0.55000000000000004">
      <c r="L249" s="31" t="str">
        <f t="shared" si="3"/>
        <v/>
      </c>
    </row>
    <row r="250" spans="12:12" x14ac:dyDescent="0.55000000000000004">
      <c r="L250" s="31" t="str">
        <f t="shared" si="3"/>
        <v/>
      </c>
    </row>
    <row r="251" spans="12:12" x14ac:dyDescent="0.55000000000000004">
      <c r="L251" s="31" t="str">
        <f t="shared" si="3"/>
        <v/>
      </c>
    </row>
    <row r="252" spans="12:12" x14ac:dyDescent="0.55000000000000004">
      <c r="L252" s="31" t="str">
        <f t="shared" si="3"/>
        <v/>
      </c>
    </row>
    <row r="253" spans="12:12" x14ac:dyDescent="0.55000000000000004">
      <c r="L253" s="31" t="str">
        <f t="shared" si="3"/>
        <v/>
      </c>
    </row>
    <row r="254" spans="12:12" x14ac:dyDescent="0.55000000000000004">
      <c r="L254" s="31" t="str">
        <f t="shared" si="3"/>
        <v/>
      </c>
    </row>
    <row r="255" spans="12:12" x14ac:dyDescent="0.55000000000000004">
      <c r="L255" s="31" t="str">
        <f t="shared" si="3"/>
        <v/>
      </c>
    </row>
    <row r="256" spans="12:12" x14ac:dyDescent="0.55000000000000004">
      <c r="L256" s="31" t="str">
        <f t="shared" si="3"/>
        <v/>
      </c>
    </row>
    <row r="257" spans="12:12" x14ac:dyDescent="0.55000000000000004">
      <c r="L257" s="31" t="str">
        <f t="shared" si="3"/>
        <v/>
      </c>
    </row>
    <row r="258" spans="12:12" x14ac:dyDescent="0.55000000000000004">
      <c r="L258" s="31" t="str">
        <f t="shared" si="3"/>
        <v/>
      </c>
    </row>
    <row r="259" spans="12:12" x14ac:dyDescent="0.55000000000000004">
      <c r="L259" s="31" t="str">
        <f t="shared" si="3"/>
        <v/>
      </c>
    </row>
    <row r="260" spans="12:12" x14ac:dyDescent="0.55000000000000004">
      <c r="L260" s="31" t="str">
        <f t="shared" si="3"/>
        <v/>
      </c>
    </row>
    <row r="261" spans="12:12" x14ac:dyDescent="0.55000000000000004">
      <c r="L261" s="31" t="str">
        <f t="shared" si="3"/>
        <v/>
      </c>
    </row>
    <row r="262" spans="12:12" x14ac:dyDescent="0.55000000000000004">
      <c r="L262" s="31" t="str">
        <f t="shared" si="3"/>
        <v/>
      </c>
    </row>
    <row r="263" spans="12:12" x14ac:dyDescent="0.55000000000000004">
      <c r="L263" s="31" t="str">
        <f t="shared" si="3"/>
        <v/>
      </c>
    </row>
    <row r="264" spans="12:12" x14ac:dyDescent="0.55000000000000004">
      <c r="L264" s="31" t="str">
        <f t="shared" si="3"/>
        <v/>
      </c>
    </row>
    <row r="265" spans="12:12" x14ac:dyDescent="0.55000000000000004">
      <c r="L265" s="31" t="str">
        <f t="shared" si="3"/>
        <v/>
      </c>
    </row>
    <row r="266" spans="12:12" x14ac:dyDescent="0.55000000000000004">
      <c r="L266" s="31" t="str">
        <f t="shared" si="3"/>
        <v/>
      </c>
    </row>
    <row r="267" spans="12:12" x14ac:dyDescent="0.55000000000000004">
      <c r="L267" s="31" t="str">
        <f t="shared" si="3"/>
        <v/>
      </c>
    </row>
    <row r="268" spans="12:12" x14ac:dyDescent="0.55000000000000004">
      <c r="L268" s="31" t="str">
        <f t="shared" si="3"/>
        <v/>
      </c>
    </row>
    <row r="269" spans="12:12" x14ac:dyDescent="0.55000000000000004">
      <c r="L269" s="31" t="str">
        <f t="shared" si="3"/>
        <v/>
      </c>
    </row>
    <row r="270" spans="12:12" x14ac:dyDescent="0.55000000000000004">
      <c r="L270" s="31" t="str">
        <f t="shared" si="3"/>
        <v/>
      </c>
    </row>
    <row r="271" spans="12:12" x14ac:dyDescent="0.55000000000000004">
      <c r="L271" s="31" t="str">
        <f t="shared" ref="L271:L334" si="4">LEFT(E271,12)</f>
        <v/>
      </c>
    </row>
    <row r="272" spans="12:12" x14ac:dyDescent="0.55000000000000004">
      <c r="L272" s="31" t="str">
        <f t="shared" si="4"/>
        <v/>
      </c>
    </row>
    <row r="273" spans="12:12" x14ac:dyDescent="0.55000000000000004">
      <c r="L273" s="31" t="str">
        <f t="shared" si="4"/>
        <v/>
      </c>
    </row>
    <row r="274" spans="12:12" x14ac:dyDescent="0.55000000000000004">
      <c r="L274" s="31" t="str">
        <f t="shared" si="4"/>
        <v/>
      </c>
    </row>
    <row r="275" spans="12:12" x14ac:dyDescent="0.55000000000000004">
      <c r="L275" s="31" t="str">
        <f t="shared" si="4"/>
        <v/>
      </c>
    </row>
    <row r="276" spans="12:12" x14ac:dyDescent="0.55000000000000004">
      <c r="L276" s="31" t="str">
        <f t="shared" si="4"/>
        <v/>
      </c>
    </row>
    <row r="277" spans="12:12" x14ac:dyDescent="0.55000000000000004">
      <c r="L277" s="31" t="str">
        <f t="shared" si="4"/>
        <v/>
      </c>
    </row>
    <row r="278" spans="12:12" x14ac:dyDescent="0.55000000000000004">
      <c r="L278" s="31" t="str">
        <f t="shared" si="4"/>
        <v/>
      </c>
    </row>
    <row r="279" spans="12:12" x14ac:dyDescent="0.55000000000000004">
      <c r="L279" s="31" t="str">
        <f t="shared" si="4"/>
        <v/>
      </c>
    </row>
    <row r="280" spans="12:12" x14ac:dyDescent="0.55000000000000004">
      <c r="L280" s="31" t="str">
        <f t="shared" si="4"/>
        <v/>
      </c>
    </row>
    <row r="281" spans="12:12" x14ac:dyDescent="0.55000000000000004">
      <c r="L281" s="31" t="str">
        <f t="shared" si="4"/>
        <v/>
      </c>
    </row>
    <row r="282" spans="12:12" x14ac:dyDescent="0.55000000000000004">
      <c r="L282" s="31" t="str">
        <f t="shared" si="4"/>
        <v/>
      </c>
    </row>
    <row r="283" spans="12:12" x14ac:dyDescent="0.55000000000000004">
      <c r="L283" s="31" t="str">
        <f t="shared" si="4"/>
        <v/>
      </c>
    </row>
    <row r="284" spans="12:12" x14ac:dyDescent="0.55000000000000004">
      <c r="L284" s="31" t="str">
        <f t="shared" si="4"/>
        <v/>
      </c>
    </row>
    <row r="285" spans="12:12" x14ac:dyDescent="0.55000000000000004">
      <c r="L285" s="31" t="str">
        <f t="shared" si="4"/>
        <v/>
      </c>
    </row>
    <row r="286" spans="12:12" x14ac:dyDescent="0.55000000000000004">
      <c r="L286" s="31" t="str">
        <f t="shared" si="4"/>
        <v/>
      </c>
    </row>
    <row r="287" spans="12:12" x14ac:dyDescent="0.55000000000000004">
      <c r="L287" s="31" t="str">
        <f t="shared" si="4"/>
        <v/>
      </c>
    </row>
    <row r="288" spans="12:12" x14ac:dyDescent="0.55000000000000004">
      <c r="L288" s="31" t="str">
        <f t="shared" si="4"/>
        <v/>
      </c>
    </row>
    <row r="289" spans="12:12" x14ac:dyDescent="0.55000000000000004">
      <c r="L289" s="31" t="str">
        <f t="shared" si="4"/>
        <v/>
      </c>
    </row>
    <row r="290" spans="12:12" x14ac:dyDescent="0.55000000000000004">
      <c r="L290" s="31" t="str">
        <f t="shared" si="4"/>
        <v/>
      </c>
    </row>
    <row r="291" spans="12:12" x14ac:dyDescent="0.55000000000000004">
      <c r="L291" s="31" t="str">
        <f t="shared" si="4"/>
        <v/>
      </c>
    </row>
    <row r="292" spans="12:12" x14ac:dyDescent="0.55000000000000004">
      <c r="L292" s="31" t="str">
        <f t="shared" si="4"/>
        <v/>
      </c>
    </row>
    <row r="293" spans="12:12" x14ac:dyDescent="0.55000000000000004">
      <c r="L293" s="31" t="str">
        <f t="shared" si="4"/>
        <v/>
      </c>
    </row>
    <row r="294" spans="12:12" x14ac:dyDescent="0.55000000000000004">
      <c r="L294" s="31" t="str">
        <f t="shared" si="4"/>
        <v/>
      </c>
    </row>
    <row r="295" spans="12:12" x14ac:dyDescent="0.55000000000000004">
      <c r="L295" s="31" t="str">
        <f t="shared" si="4"/>
        <v/>
      </c>
    </row>
    <row r="296" spans="12:12" x14ac:dyDescent="0.55000000000000004">
      <c r="L296" s="31" t="str">
        <f t="shared" si="4"/>
        <v/>
      </c>
    </row>
    <row r="297" spans="12:12" x14ac:dyDescent="0.55000000000000004">
      <c r="L297" s="31" t="str">
        <f t="shared" si="4"/>
        <v/>
      </c>
    </row>
    <row r="298" spans="12:12" x14ac:dyDescent="0.55000000000000004">
      <c r="L298" s="31" t="str">
        <f t="shared" si="4"/>
        <v/>
      </c>
    </row>
    <row r="299" spans="12:12" x14ac:dyDescent="0.55000000000000004">
      <c r="L299" s="31" t="str">
        <f t="shared" si="4"/>
        <v/>
      </c>
    </row>
    <row r="300" spans="12:12" x14ac:dyDescent="0.55000000000000004">
      <c r="L300" s="31" t="str">
        <f t="shared" si="4"/>
        <v/>
      </c>
    </row>
    <row r="301" spans="12:12" x14ac:dyDescent="0.55000000000000004">
      <c r="L301" s="31" t="str">
        <f t="shared" si="4"/>
        <v/>
      </c>
    </row>
    <row r="302" spans="12:12" x14ac:dyDescent="0.55000000000000004">
      <c r="L302" s="31" t="str">
        <f t="shared" si="4"/>
        <v/>
      </c>
    </row>
    <row r="303" spans="12:12" x14ac:dyDescent="0.55000000000000004">
      <c r="L303" s="31" t="str">
        <f t="shared" si="4"/>
        <v/>
      </c>
    </row>
    <row r="304" spans="12:12" x14ac:dyDescent="0.55000000000000004">
      <c r="L304" s="31" t="str">
        <f t="shared" si="4"/>
        <v/>
      </c>
    </row>
    <row r="305" spans="12:12" x14ac:dyDescent="0.55000000000000004">
      <c r="L305" s="31" t="str">
        <f t="shared" si="4"/>
        <v/>
      </c>
    </row>
    <row r="306" spans="12:12" x14ac:dyDescent="0.55000000000000004">
      <c r="L306" s="31" t="str">
        <f t="shared" si="4"/>
        <v/>
      </c>
    </row>
    <row r="307" spans="12:12" x14ac:dyDescent="0.55000000000000004">
      <c r="L307" s="31" t="str">
        <f t="shared" si="4"/>
        <v/>
      </c>
    </row>
    <row r="308" spans="12:12" x14ac:dyDescent="0.55000000000000004">
      <c r="L308" s="31" t="str">
        <f t="shared" si="4"/>
        <v/>
      </c>
    </row>
    <row r="309" spans="12:12" x14ac:dyDescent="0.55000000000000004">
      <c r="L309" s="31" t="str">
        <f t="shared" si="4"/>
        <v/>
      </c>
    </row>
    <row r="310" spans="12:12" x14ac:dyDescent="0.55000000000000004">
      <c r="L310" s="31" t="str">
        <f t="shared" si="4"/>
        <v/>
      </c>
    </row>
    <row r="311" spans="12:12" x14ac:dyDescent="0.55000000000000004">
      <c r="L311" s="31" t="str">
        <f t="shared" si="4"/>
        <v/>
      </c>
    </row>
    <row r="312" spans="12:12" x14ac:dyDescent="0.55000000000000004">
      <c r="L312" s="31" t="str">
        <f t="shared" si="4"/>
        <v/>
      </c>
    </row>
    <row r="313" spans="12:12" x14ac:dyDescent="0.55000000000000004">
      <c r="L313" s="31" t="str">
        <f t="shared" si="4"/>
        <v/>
      </c>
    </row>
    <row r="314" spans="12:12" x14ac:dyDescent="0.55000000000000004">
      <c r="L314" s="31" t="str">
        <f t="shared" si="4"/>
        <v/>
      </c>
    </row>
    <row r="315" spans="12:12" x14ac:dyDescent="0.55000000000000004">
      <c r="L315" s="31" t="str">
        <f t="shared" si="4"/>
        <v/>
      </c>
    </row>
    <row r="316" spans="12:12" x14ac:dyDescent="0.55000000000000004">
      <c r="L316" s="31" t="str">
        <f t="shared" si="4"/>
        <v/>
      </c>
    </row>
    <row r="317" spans="12:12" x14ac:dyDescent="0.55000000000000004">
      <c r="L317" s="31" t="str">
        <f t="shared" si="4"/>
        <v/>
      </c>
    </row>
    <row r="318" spans="12:12" x14ac:dyDescent="0.55000000000000004">
      <c r="L318" s="31" t="str">
        <f t="shared" si="4"/>
        <v/>
      </c>
    </row>
    <row r="319" spans="12:12" x14ac:dyDescent="0.55000000000000004">
      <c r="L319" s="31" t="str">
        <f t="shared" si="4"/>
        <v/>
      </c>
    </row>
    <row r="320" spans="12:12" x14ac:dyDescent="0.55000000000000004">
      <c r="L320" s="31" t="str">
        <f t="shared" si="4"/>
        <v/>
      </c>
    </row>
    <row r="321" spans="12:12" x14ac:dyDescent="0.55000000000000004">
      <c r="L321" s="31" t="str">
        <f t="shared" si="4"/>
        <v/>
      </c>
    </row>
    <row r="322" spans="12:12" x14ac:dyDescent="0.55000000000000004">
      <c r="L322" s="31" t="str">
        <f t="shared" si="4"/>
        <v/>
      </c>
    </row>
    <row r="323" spans="12:12" x14ac:dyDescent="0.55000000000000004">
      <c r="L323" s="31" t="str">
        <f t="shared" si="4"/>
        <v/>
      </c>
    </row>
    <row r="324" spans="12:12" x14ac:dyDescent="0.55000000000000004">
      <c r="L324" s="31" t="str">
        <f t="shared" si="4"/>
        <v/>
      </c>
    </row>
    <row r="325" spans="12:12" x14ac:dyDescent="0.55000000000000004">
      <c r="L325" s="31" t="str">
        <f t="shared" si="4"/>
        <v/>
      </c>
    </row>
    <row r="326" spans="12:12" x14ac:dyDescent="0.55000000000000004">
      <c r="L326" s="31" t="str">
        <f t="shared" si="4"/>
        <v/>
      </c>
    </row>
    <row r="327" spans="12:12" x14ac:dyDescent="0.55000000000000004">
      <c r="L327" s="31" t="str">
        <f t="shared" si="4"/>
        <v/>
      </c>
    </row>
    <row r="328" spans="12:12" x14ac:dyDescent="0.55000000000000004">
      <c r="L328" s="31" t="str">
        <f t="shared" si="4"/>
        <v/>
      </c>
    </row>
    <row r="329" spans="12:12" x14ac:dyDescent="0.55000000000000004">
      <c r="L329" s="31" t="str">
        <f t="shared" si="4"/>
        <v/>
      </c>
    </row>
    <row r="330" spans="12:12" x14ac:dyDescent="0.55000000000000004">
      <c r="L330" s="31" t="str">
        <f t="shared" si="4"/>
        <v/>
      </c>
    </row>
    <row r="331" spans="12:12" x14ac:dyDescent="0.55000000000000004">
      <c r="L331" s="31" t="str">
        <f t="shared" si="4"/>
        <v/>
      </c>
    </row>
    <row r="332" spans="12:12" x14ac:dyDescent="0.55000000000000004">
      <c r="L332" s="31" t="str">
        <f t="shared" si="4"/>
        <v/>
      </c>
    </row>
    <row r="333" spans="12:12" x14ac:dyDescent="0.55000000000000004">
      <c r="L333" s="31" t="str">
        <f t="shared" si="4"/>
        <v/>
      </c>
    </row>
    <row r="334" spans="12:12" x14ac:dyDescent="0.55000000000000004">
      <c r="L334" s="31" t="str">
        <f t="shared" si="4"/>
        <v/>
      </c>
    </row>
    <row r="335" spans="12:12" x14ac:dyDescent="0.55000000000000004">
      <c r="L335" s="31" t="str">
        <f t="shared" ref="L335:L398" si="5">LEFT(E335,12)</f>
        <v/>
      </c>
    </row>
    <row r="336" spans="12:12" x14ac:dyDescent="0.55000000000000004">
      <c r="L336" s="31" t="str">
        <f t="shared" si="5"/>
        <v/>
      </c>
    </row>
    <row r="337" spans="12:12" x14ac:dyDescent="0.55000000000000004">
      <c r="L337" s="31" t="str">
        <f t="shared" si="5"/>
        <v/>
      </c>
    </row>
    <row r="338" spans="12:12" x14ac:dyDescent="0.55000000000000004">
      <c r="L338" s="31" t="str">
        <f t="shared" si="5"/>
        <v/>
      </c>
    </row>
    <row r="339" spans="12:12" x14ac:dyDescent="0.55000000000000004">
      <c r="L339" s="31" t="str">
        <f t="shared" si="5"/>
        <v/>
      </c>
    </row>
    <row r="340" spans="12:12" x14ac:dyDescent="0.55000000000000004">
      <c r="L340" s="31" t="str">
        <f t="shared" si="5"/>
        <v/>
      </c>
    </row>
    <row r="341" spans="12:12" x14ac:dyDescent="0.55000000000000004">
      <c r="L341" s="31" t="str">
        <f t="shared" si="5"/>
        <v/>
      </c>
    </row>
    <row r="342" spans="12:12" x14ac:dyDescent="0.55000000000000004">
      <c r="L342" s="31" t="str">
        <f t="shared" si="5"/>
        <v/>
      </c>
    </row>
    <row r="343" spans="12:12" x14ac:dyDescent="0.55000000000000004">
      <c r="L343" s="31" t="str">
        <f t="shared" si="5"/>
        <v/>
      </c>
    </row>
    <row r="344" spans="12:12" x14ac:dyDescent="0.55000000000000004">
      <c r="L344" s="31" t="str">
        <f t="shared" si="5"/>
        <v/>
      </c>
    </row>
    <row r="345" spans="12:12" x14ac:dyDescent="0.55000000000000004">
      <c r="L345" s="31" t="str">
        <f t="shared" si="5"/>
        <v/>
      </c>
    </row>
    <row r="346" spans="12:12" x14ac:dyDescent="0.55000000000000004">
      <c r="L346" s="31" t="str">
        <f t="shared" si="5"/>
        <v/>
      </c>
    </row>
    <row r="347" spans="12:12" x14ac:dyDescent="0.55000000000000004">
      <c r="L347" s="31" t="str">
        <f t="shared" si="5"/>
        <v/>
      </c>
    </row>
    <row r="348" spans="12:12" x14ac:dyDescent="0.55000000000000004">
      <c r="L348" s="31" t="str">
        <f t="shared" si="5"/>
        <v/>
      </c>
    </row>
    <row r="349" spans="12:12" x14ac:dyDescent="0.55000000000000004">
      <c r="L349" s="31" t="str">
        <f t="shared" si="5"/>
        <v/>
      </c>
    </row>
    <row r="350" spans="12:12" x14ac:dyDescent="0.55000000000000004">
      <c r="L350" s="31" t="str">
        <f t="shared" si="5"/>
        <v/>
      </c>
    </row>
    <row r="351" spans="12:12" x14ac:dyDescent="0.55000000000000004">
      <c r="L351" s="31" t="str">
        <f t="shared" si="5"/>
        <v/>
      </c>
    </row>
    <row r="352" spans="12:12" x14ac:dyDescent="0.55000000000000004">
      <c r="L352" s="31" t="str">
        <f t="shared" si="5"/>
        <v/>
      </c>
    </row>
    <row r="353" spans="12:12" x14ac:dyDescent="0.55000000000000004">
      <c r="L353" s="31" t="str">
        <f t="shared" si="5"/>
        <v/>
      </c>
    </row>
    <row r="354" spans="12:12" x14ac:dyDescent="0.55000000000000004">
      <c r="L354" s="31" t="str">
        <f t="shared" si="5"/>
        <v/>
      </c>
    </row>
    <row r="355" spans="12:12" x14ac:dyDescent="0.55000000000000004">
      <c r="L355" s="31" t="str">
        <f t="shared" si="5"/>
        <v/>
      </c>
    </row>
    <row r="356" spans="12:12" x14ac:dyDescent="0.55000000000000004">
      <c r="L356" s="31" t="str">
        <f t="shared" si="5"/>
        <v/>
      </c>
    </row>
    <row r="357" spans="12:12" x14ac:dyDescent="0.55000000000000004">
      <c r="L357" s="31" t="str">
        <f t="shared" si="5"/>
        <v/>
      </c>
    </row>
    <row r="358" spans="12:12" x14ac:dyDescent="0.55000000000000004">
      <c r="L358" s="31" t="str">
        <f t="shared" si="5"/>
        <v/>
      </c>
    </row>
    <row r="359" spans="12:12" x14ac:dyDescent="0.55000000000000004">
      <c r="L359" s="31" t="str">
        <f t="shared" si="5"/>
        <v/>
      </c>
    </row>
    <row r="360" spans="12:12" x14ac:dyDescent="0.55000000000000004">
      <c r="L360" s="31" t="str">
        <f t="shared" si="5"/>
        <v/>
      </c>
    </row>
    <row r="361" spans="12:12" x14ac:dyDescent="0.55000000000000004">
      <c r="L361" s="31" t="str">
        <f t="shared" si="5"/>
        <v/>
      </c>
    </row>
    <row r="362" spans="12:12" x14ac:dyDescent="0.55000000000000004">
      <c r="L362" s="31" t="str">
        <f t="shared" si="5"/>
        <v/>
      </c>
    </row>
    <row r="363" spans="12:12" x14ac:dyDescent="0.55000000000000004">
      <c r="L363" s="31" t="str">
        <f t="shared" si="5"/>
        <v/>
      </c>
    </row>
    <row r="364" spans="12:12" x14ac:dyDescent="0.55000000000000004">
      <c r="L364" s="31" t="str">
        <f t="shared" si="5"/>
        <v/>
      </c>
    </row>
    <row r="365" spans="12:12" x14ac:dyDescent="0.55000000000000004">
      <c r="L365" s="31" t="str">
        <f t="shared" si="5"/>
        <v/>
      </c>
    </row>
    <row r="366" spans="12:12" x14ac:dyDescent="0.55000000000000004">
      <c r="L366" s="31" t="str">
        <f t="shared" si="5"/>
        <v/>
      </c>
    </row>
    <row r="367" spans="12:12" x14ac:dyDescent="0.55000000000000004">
      <c r="L367" s="31" t="str">
        <f t="shared" si="5"/>
        <v/>
      </c>
    </row>
    <row r="368" spans="12:12" x14ac:dyDescent="0.55000000000000004">
      <c r="L368" s="31" t="str">
        <f t="shared" si="5"/>
        <v/>
      </c>
    </row>
    <row r="369" spans="12:12" x14ac:dyDescent="0.55000000000000004">
      <c r="L369" s="31" t="str">
        <f t="shared" si="5"/>
        <v/>
      </c>
    </row>
    <row r="370" spans="12:12" x14ac:dyDescent="0.55000000000000004">
      <c r="L370" s="31" t="str">
        <f t="shared" si="5"/>
        <v/>
      </c>
    </row>
    <row r="371" spans="12:12" x14ac:dyDescent="0.55000000000000004">
      <c r="L371" s="31" t="str">
        <f t="shared" si="5"/>
        <v/>
      </c>
    </row>
    <row r="372" spans="12:12" x14ac:dyDescent="0.55000000000000004">
      <c r="L372" s="31" t="str">
        <f t="shared" si="5"/>
        <v/>
      </c>
    </row>
    <row r="373" spans="12:12" x14ac:dyDescent="0.55000000000000004">
      <c r="L373" s="31" t="str">
        <f t="shared" si="5"/>
        <v/>
      </c>
    </row>
    <row r="374" spans="12:12" x14ac:dyDescent="0.55000000000000004">
      <c r="L374" s="31" t="str">
        <f t="shared" si="5"/>
        <v/>
      </c>
    </row>
    <row r="375" spans="12:12" x14ac:dyDescent="0.55000000000000004">
      <c r="L375" s="31" t="str">
        <f t="shared" si="5"/>
        <v/>
      </c>
    </row>
    <row r="376" spans="12:12" x14ac:dyDescent="0.55000000000000004">
      <c r="L376" s="31" t="str">
        <f t="shared" si="5"/>
        <v/>
      </c>
    </row>
    <row r="377" spans="12:12" x14ac:dyDescent="0.55000000000000004">
      <c r="L377" s="31" t="str">
        <f t="shared" si="5"/>
        <v/>
      </c>
    </row>
    <row r="378" spans="12:12" x14ac:dyDescent="0.55000000000000004">
      <c r="L378" s="31" t="str">
        <f t="shared" si="5"/>
        <v/>
      </c>
    </row>
    <row r="379" spans="12:12" x14ac:dyDescent="0.55000000000000004">
      <c r="L379" s="31" t="str">
        <f t="shared" si="5"/>
        <v/>
      </c>
    </row>
    <row r="380" spans="12:12" x14ac:dyDescent="0.55000000000000004">
      <c r="L380" s="31" t="str">
        <f t="shared" si="5"/>
        <v/>
      </c>
    </row>
    <row r="381" spans="12:12" x14ac:dyDescent="0.55000000000000004">
      <c r="L381" s="31" t="str">
        <f t="shared" si="5"/>
        <v/>
      </c>
    </row>
    <row r="382" spans="12:12" x14ac:dyDescent="0.55000000000000004">
      <c r="L382" s="31" t="str">
        <f t="shared" si="5"/>
        <v/>
      </c>
    </row>
    <row r="383" spans="12:12" x14ac:dyDescent="0.55000000000000004">
      <c r="L383" s="31" t="str">
        <f t="shared" si="5"/>
        <v/>
      </c>
    </row>
    <row r="384" spans="12:12" x14ac:dyDescent="0.55000000000000004">
      <c r="L384" s="31" t="str">
        <f t="shared" si="5"/>
        <v/>
      </c>
    </row>
    <row r="385" spans="12:12" x14ac:dyDescent="0.55000000000000004">
      <c r="L385" s="31" t="str">
        <f t="shared" si="5"/>
        <v/>
      </c>
    </row>
    <row r="386" spans="12:12" x14ac:dyDescent="0.55000000000000004">
      <c r="L386" s="31" t="str">
        <f t="shared" si="5"/>
        <v/>
      </c>
    </row>
    <row r="387" spans="12:12" x14ac:dyDescent="0.55000000000000004">
      <c r="L387" s="31" t="str">
        <f t="shared" si="5"/>
        <v/>
      </c>
    </row>
    <row r="388" spans="12:12" x14ac:dyDescent="0.55000000000000004">
      <c r="L388" s="31" t="str">
        <f t="shared" si="5"/>
        <v/>
      </c>
    </row>
    <row r="389" spans="12:12" x14ac:dyDescent="0.55000000000000004">
      <c r="L389" s="31" t="str">
        <f t="shared" si="5"/>
        <v/>
      </c>
    </row>
    <row r="390" spans="12:12" x14ac:dyDescent="0.55000000000000004">
      <c r="L390" s="31" t="str">
        <f t="shared" si="5"/>
        <v/>
      </c>
    </row>
    <row r="391" spans="12:12" x14ac:dyDescent="0.55000000000000004">
      <c r="L391" s="31" t="str">
        <f t="shared" si="5"/>
        <v/>
      </c>
    </row>
    <row r="392" spans="12:12" x14ac:dyDescent="0.55000000000000004">
      <c r="L392" s="31" t="str">
        <f t="shared" si="5"/>
        <v/>
      </c>
    </row>
    <row r="393" spans="12:12" x14ac:dyDescent="0.55000000000000004">
      <c r="L393" s="31" t="str">
        <f t="shared" si="5"/>
        <v/>
      </c>
    </row>
    <row r="394" spans="12:12" x14ac:dyDescent="0.55000000000000004">
      <c r="L394" s="31" t="str">
        <f t="shared" si="5"/>
        <v/>
      </c>
    </row>
    <row r="395" spans="12:12" x14ac:dyDescent="0.55000000000000004">
      <c r="L395" s="31" t="str">
        <f t="shared" si="5"/>
        <v/>
      </c>
    </row>
    <row r="396" spans="12:12" x14ac:dyDescent="0.55000000000000004">
      <c r="L396" s="31" t="str">
        <f t="shared" si="5"/>
        <v/>
      </c>
    </row>
    <row r="397" spans="12:12" x14ac:dyDescent="0.55000000000000004">
      <c r="L397" s="31" t="str">
        <f t="shared" si="5"/>
        <v/>
      </c>
    </row>
    <row r="398" spans="12:12" x14ac:dyDescent="0.55000000000000004">
      <c r="L398" s="31" t="str">
        <f t="shared" si="5"/>
        <v/>
      </c>
    </row>
    <row r="399" spans="12:12" x14ac:dyDescent="0.55000000000000004">
      <c r="L399" s="31" t="str">
        <f t="shared" ref="L399:L462" si="6">LEFT(E399,12)</f>
        <v/>
      </c>
    </row>
    <row r="400" spans="12:12" x14ac:dyDescent="0.55000000000000004">
      <c r="L400" s="31" t="str">
        <f t="shared" si="6"/>
        <v/>
      </c>
    </row>
    <row r="401" spans="12:12" x14ac:dyDescent="0.55000000000000004">
      <c r="L401" s="31" t="str">
        <f t="shared" si="6"/>
        <v/>
      </c>
    </row>
    <row r="402" spans="12:12" x14ac:dyDescent="0.55000000000000004">
      <c r="L402" s="31" t="str">
        <f t="shared" si="6"/>
        <v/>
      </c>
    </row>
    <row r="403" spans="12:12" x14ac:dyDescent="0.55000000000000004">
      <c r="L403" s="31" t="str">
        <f t="shared" si="6"/>
        <v/>
      </c>
    </row>
    <row r="404" spans="12:12" x14ac:dyDescent="0.55000000000000004">
      <c r="L404" s="31" t="str">
        <f t="shared" si="6"/>
        <v/>
      </c>
    </row>
    <row r="405" spans="12:12" x14ac:dyDescent="0.55000000000000004">
      <c r="L405" s="31" t="str">
        <f t="shared" si="6"/>
        <v/>
      </c>
    </row>
    <row r="406" spans="12:12" x14ac:dyDescent="0.55000000000000004">
      <c r="L406" s="31" t="str">
        <f t="shared" si="6"/>
        <v/>
      </c>
    </row>
    <row r="407" spans="12:12" x14ac:dyDescent="0.55000000000000004">
      <c r="L407" s="31" t="str">
        <f t="shared" si="6"/>
        <v/>
      </c>
    </row>
    <row r="408" spans="12:12" x14ac:dyDescent="0.55000000000000004">
      <c r="L408" s="31" t="str">
        <f t="shared" si="6"/>
        <v/>
      </c>
    </row>
    <row r="409" spans="12:12" x14ac:dyDescent="0.55000000000000004">
      <c r="L409" s="31" t="str">
        <f t="shared" si="6"/>
        <v/>
      </c>
    </row>
    <row r="410" spans="12:12" x14ac:dyDescent="0.55000000000000004">
      <c r="L410" s="31" t="str">
        <f t="shared" si="6"/>
        <v/>
      </c>
    </row>
    <row r="411" spans="12:12" x14ac:dyDescent="0.55000000000000004">
      <c r="L411" s="31" t="str">
        <f t="shared" si="6"/>
        <v/>
      </c>
    </row>
    <row r="412" spans="12:12" x14ac:dyDescent="0.55000000000000004">
      <c r="L412" s="31" t="str">
        <f t="shared" si="6"/>
        <v/>
      </c>
    </row>
    <row r="413" spans="12:12" x14ac:dyDescent="0.55000000000000004">
      <c r="L413" s="31" t="str">
        <f t="shared" si="6"/>
        <v/>
      </c>
    </row>
    <row r="414" spans="12:12" x14ac:dyDescent="0.55000000000000004">
      <c r="L414" s="31" t="str">
        <f t="shared" si="6"/>
        <v/>
      </c>
    </row>
    <row r="415" spans="12:12" x14ac:dyDescent="0.55000000000000004">
      <c r="L415" s="31" t="str">
        <f t="shared" si="6"/>
        <v/>
      </c>
    </row>
    <row r="416" spans="12:12" x14ac:dyDescent="0.55000000000000004">
      <c r="L416" s="31" t="str">
        <f t="shared" si="6"/>
        <v/>
      </c>
    </row>
    <row r="417" spans="12:12" x14ac:dyDescent="0.55000000000000004">
      <c r="L417" s="31" t="str">
        <f t="shared" si="6"/>
        <v/>
      </c>
    </row>
    <row r="418" spans="12:12" x14ac:dyDescent="0.55000000000000004">
      <c r="L418" s="31" t="str">
        <f t="shared" si="6"/>
        <v/>
      </c>
    </row>
    <row r="419" spans="12:12" x14ac:dyDescent="0.55000000000000004">
      <c r="L419" s="31" t="str">
        <f t="shared" si="6"/>
        <v/>
      </c>
    </row>
    <row r="420" spans="12:12" x14ac:dyDescent="0.55000000000000004">
      <c r="L420" s="31" t="str">
        <f t="shared" si="6"/>
        <v/>
      </c>
    </row>
    <row r="421" spans="12:12" x14ac:dyDescent="0.55000000000000004">
      <c r="L421" s="31" t="str">
        <f t="shared" si="6"/>
        <v/>
      </c>
    </row>
    <row r="422" spans="12:12" x14ac:dyDescent="0.55000000000000004">
      <c r="L422" s="31" t="str">
        <f t="shared" si="6"/>
        <v/>
      </c>
    </row>
    <row r="423" spans="12:12" x14ac:dyDescent="0.55000000000000004">
      <c r="L423" s="31" t="str">
        <f t="shared" si="6"/>
        <v/>
      </c>
    </row>
    <row r="424" spans="12:12" x14ac:dyDescent="0.55000000000000004">
      <c r="L424" s="31" t="str">
        <f t="shared" si="6"/>
        <v/>
      </c>
    </row>
    <row r="425" spans="12:12" x14ac:dyDescent="0.55000000000000004">
      <c r="L425" s="31" t="str">
        <f t="shared" si="6"/>
        <v/>
      </c>
    </row>
    <row r="426" spans="12:12" x14ac:dyDescent="0.55000000000000004">
      <c r="L426" s="31" t="str">
        <f t="shared" si="6"/>
        <v/>
      </c>
    </row>
    <row r="427" spans="12:12" x14ac:dyDescent="0.55000000000000004">
      <c r="L427" s="31" t="str">
        <f t="shared" si="6"/>
        <v/>
      </c>
    </row>
    <row r="428" spans="12:12" x14ac:dyDescent="0.55000000000000004">
      <c r="L428" s="31" t="str">
        <f t="shared" si="6"/>
        <v/>
      </c>
    </row>
    <row r="429" spans="12:12" x14ac:dyDescent="0.55000000000000004">
      <c r="L429" s="31" t="str">
        <f t="shared" si="6"/>
        <v/>
      </c>
    </row>
    <row r="430" spans="12:12" x14ac:dyDescent="0.55000000000000004">
      <c r="L430" s="31" t="str">
        <f t="shared" si="6"/>
        <v/>
      </c>
    </row>
    <row r="431" spans="12:12" x14ac:dyDescent="0.55000000000000004">
      <c r="L431" s="31" t="str">
        <f t="shared" si="6"/>
        <v/>
      </c>
    </row>
    <row r="432" spans="12:12" x14ac:dyDescent="0.55000000000000004">
      <c r="L432" s="31" t="str">
        <f t="shared" si="6"/>
        <v/>
      </c>
    </row>
    <row r="433" spans="12:12" x14ac:dyDescent="0.55000000000000004">
      <c r="L433" s="31" t="str">
        <f t="shared" si="6"/>
        <v/>
      </c>
    </row>
    <row r="434" spans="12:12" x14ac:dyDescent="0.55000000000000004">
      <c r="L434" s="31" t="str">
        <f t="shared" si="6"/>
        <v/>
      </c>
    </row>
    <row r="435" spans="12:12" x14ac:dyDescent="0.55000000000000004">
      <c r="L435" s="31" t="str">
        <f t="shared" si="6"/>
        <v/>
      </c>
    </row>
    <row r="436" spans="12:12" x14ac:dyDescent="0.55000000000000004">
      <c r="L436" s="31" t="str">
        <f t="shared" si="6"/>
        <v/>
      </c>
    </row>
    <row r="437" spans="12:12" x14ac:dyDescent="0.55000000000000004">
      <c r="L437" s="31" t="str">
        <f t="shared" si="6"/>
        <v/>
      </c>
    </row>
    <row r="438" spans="12:12" x14ac:dyDescent="0.55000000000000004">
      <c r="L438" s="31" t="str">
        <f t="shared" si="6"/>
        <v/>
      </c>
    </row>
    <row r="439" spans="12:12" x14ac:dyDescent="0.55000000000000004">
      <c r="L439" s="31" t="str">
        <f t="shared" si="6"/>
        <v/>
      </c>
    </row>
    <row r="440" spans="12:12" x14ac:dyDescent="0.55000000000000004">
      <c r="L440" s="31" t="str">
        <f t="shared" si="6"/>
        <v/>
      </c>
    </row>
    <row r="441" spans="12:12" x14ac:dyDescent="0.55000000000000004">
      <c r="L441" s="31" t="str">
        <f t="shared" si="6"/>
        <v/>
      </c>
    </row>
    <row r="442" spans="12:12" x14ac:dyDescent="0.55000000000000004">
      <c r="L442" s="31" t="str">
        <f t="shared" si="6"/>
        <v/>
      </c>
    </row>
    <row r="443" spans="12:12" x14ac:dyDescent="0.55000000000000004">
      <c r="L443" s="31" t="str">
        <f t="shared" si="6"/>
        <v/>
      </c>
    </row>
    <row r="444" spans="12:12" x14ac:dyDescent="0.55000000000000004">
      <c r="L444" s="31" t="str">
        <f t="shared" si="6"/>
        <v/>
      </c>
    </row>
    <row r="445" spans="12:12" x14ac:dyDescent="0.55000000000000004">
      <c r="L445" s="31" t="str">
        <f t="shared" si="6"/>
        <v/>
      </c>
    </row>
    <row r="446" spans="12:12" x14ac:dyDescent="0.55000000000000004">
      <c r="L446" s="31" t="str">
        <f t="shared" si="6"/>
        <v/>
      </c>
    </row>
    <row r="447" spans="12:12" x14ac:dyDescent="0.55000000000000004">
      <c r="L447" s="31" t="str">
        <f t="shared" si="6"/>
        <v/>
      </c>
    </row>
    <row r="448" spans="12:12" x14ac:dyDescent="0.55000000000000004">
      <c r="L448" s="31" t="str">
        <f t="shared" si="6"/>
        <v/>
      </c>
    </row>
    <row r="449" spans="12:12" x14ac:dyDescent="0.55000000000000004">
      <c r="L449" s="31" t="str">
        <f t="shared" si="6"/>
        <v/>
      </c>
    </row>
    <row r="450" spans="12:12" x14ac:dyDescent="0.55000000000000004">
      <c r="L450" s="31" t="str">
        <f t="shared" si="6"/>
        <v/>
      </c>
    </row>
    <row r="451" spans="12:12" x14ac:dyDescent="0.55000000000000004">
      <c r="L451" s="31" t="str">
        <f t="shared" si="6"/>
        <v/>
      </c>
    </row>
    <row r="452" spans="12:12" x14ac:dyDescent="0.55000000000000004">
      <c r="L452" s="31" t="str">
        <f t="shared" si="6"/>
        <v/>
      </c>
    </row>
    <row r="453" spans="12:12" x14ac:dyDescent="0.55000000000000004">
      <c r="L453" s="31" t="str">
        <f t="shared" si="6"/>
        <v/>
      </c>
    </row>
    <row r="454" spans="12:12" x14ac:dyDescent="0.55000000000000004">
      <c r="L454" s="31" t="str">
        <f t="shared" si="6"/>
        <v/>
      </c>
    </row>
    <row r="455" spans="12:12" x14ac:dyDescent="0.55000000000000004">
      <c r="L455" s="31" t="str">
        <f t="shared" si="6"/>
        <v/>
      </c>
    </row>
    <row r="456" spans="12:12" x14ac:dyDescent="0.55000000000000004">
      <c r="L456" s="31" t="str">
        <f t="shared" si="6"/>
        <v/>
      </c>
    </row>
    <row r="457" spans="12:12" x14ac:dyDescent="0.55000000000000004">
      <c r="L457" s="31" t="str">
        <f t="shared" si="6"/>
        <v/>
      </c>
    </row>
    <row r="458" spans="12:12" x14ac:dyDescent="0.55000000000000004">
      <c r="L458" s="31" t="str">
        <f t="shared" si="6"/>
        <v/>
      </c>
    </row>
    <row r="459" spans="12:12" x14ac:dyDescent="0.55000000000000004">
      <c r="L459" s="31" t="str">
        <f t="shared" si="6"/>
        <v/>
      </c>
    </row>
    <row r="460" spans="12:12" x14ac:dyDescent="0.55000000000000004">
      <c r="L460" s="31" t="str">
        <f t="shared" si="6"/>
        <v/>
      </c>
    </row>
    <row r="461" spans="12:12" x14ac:dyDescent="0.55000000000000004">
      <c r="L461" s="31" t="str">
        <f t="shared" si="6"/>
        <v/>
      </c>
    </row>
    <row r="462" spans="12:12" x14ac:dyDescent="0.55000000000000004">
      <c r="L462" s="31" t="str">
        <f t="shared" si="6"/>
        <v/>
      </c>
    </row>
    <row r="463" spans="12:12" x14ac:dyDescent="0.55000000000000004">
      <c r="L463" s="31" t="str">
        <f t="shared" ref="L463:L500" si="7">LEFT(E463,12)</f>
        <v/>
      </c>
    </row>
    <row r="464" spans="12:12" x14ac:dyDescent="0.55000000000000004">
      <c r="L464" s="31" t="str">
        <f t="shared" si="7"/>
        <v/>
      </c>
    </row>
    <row r="465" spans="12:12" x14ac:dyDescent="0.55000000000000004">
      <c r="L465" s="31" t="str">
        <f t="shared" si="7"/>
        <v/>
      </c>
    </row>
    <row r="466" spans="12:12" x14ac:dyDescent="0.55000000000000004">
      <c r="L466" s="31" t="str">
        <f t="shared" si="7"/>
        <v/>
      </c>
    </row>
    <row r="467" spans="12:12" x14ac:dyDescent="0.55000000000000004">
      <c r="L467" s="31" t="str">
        <f t="shared" si="7"/>
        <v/>
      </c>
    </row>
    <row r="468" spans="12:12" x14ac:dyDescent="0.55000000000000004">
      <c r="L468" s="31" t="str">
        <f t="shared" si="7"/>
        <v/>
      </c>
    </row>
    <row r="469" spans="12:12" x14ac:dyDescent="0.55000000000000004">
      <c r="L469" s="31" t="str">
        <f t="shared" si="7"/>
        <v/>
      </c>
    </row>
    <row r="470" spans="12:12" x14ac:dyDescent="0.55000000000000004">
      <c r="L470" s="31" t="str">
        <f t="shared" si="7"/>
        <v/>
      </c>
    </row>
    <row r="471" spans="12:12" x14ac:dyDescent="0.55000000000000004">
      <c r="L471" s="31" t="str">
        <f t="shared" si="7"/>
        <v/>
      </c>
    </row>
    <row r="472" spans="12:12" x14ac:dyDescent="0.55000000000000004">
      <c r="L472" s="31" t="str">
        <f t="shared" si="7"/>
        <v/>
      </c>
    </row>
    <row r="473" spans="12:12" x14ac:dyDescent="0.55000000000000004">
      <c r="L473" s="31" t="str">
        <f t="shared" si="7"/>
        <v/>
      </c>
    </row>
    <row r="474" spans="12:12" x14ac:dyDescent="0.55000000000000004">
      <c r="L474" s="31" t="str">
        <f t="shared" si="7"/>
        <v/>
      </c>
    </row>
    <row r="475" spans="12:12" x14ac:dyDescent="0.55000000000000004">
      <c r="L475" s="31" t="str">
        <f t="shared" si="7"/>
        <v/>
      </c>
    </row>
    <row r="476" spans="12:12" x14ac:dyDescent="0.55000000000000004">
      <c r="L476" s="31" t="str">
        <f t="shared" si="7"/>
        <v/>
      </c>
    </row>
    <row r="477" spans="12:12" x14ac:dyDescent="0.55000000000000004">
      <c r="L477" s="31" t="str">
        <f t="shared" si="7"/>
        <v/>
      </c>
    </row>
    <row r="478" spans="12:12" x14ac:dyDescent="0.55000000000000004">
      <c r="L478" s="31" t="str">
        <f t="shared" si="7"/>
        <v/>
      </c>
    </row>
    <row r="479" spans="12:12" x14ac:dyDescent="0.55000000000000004">
      <c r="L479" s="31" t="str">
        <f t="shared" si="7"/>
        <v/>
      </c>
    </row>
    <row r="480" spans="12:12" x14ac:dyDescent="0.55000000000000004">
      <c r="L480" s="31" t="str">
        <f t="shared" si="7"/>
        <v/>
      </c>
    </row>
    <row r="481" spans="12:12" x14ac:dyDescent="0.55000000000000004">
      <c r="L481" s="31" t="str">
        <f t="shared" si="7"/>
        <v/>
      </c>
    </row>
    <row r="482" spans="12:12" x14ac:dyDescent="0.55000000000000004">
      <c r="L482" s="31" t="str">
        <f t="shared" si="7"/>
        <v/>
      </c>
    </row>
    <row r="483" spans="12:12" x14ac:dyDescent="0.55000000000000004">
      <c r="L483" s="31" t="str">
        <f t="shared" si="7"/>
        <v/>
      </c>
    </row>
    <row r="484" spans="12:12" x14ac:dyDescent="0.55000000000000004">
      <c r="L484" s="31" t="str">
        <f t="shared" si="7"/>
        <v/>
      </c>
    </row>
    <row r="485" spans="12:12" x14ac:dyDescent="0.55000000000000004">
      <c r="L485" s="31" t="str">
        <f t="shared" si="7"/>
        <v/>
      </c>
    </row>
    <row r="486" spans="12:12" x14ac:dyDescent="0.55000000000000004">
      <c r="L486" s="31" t="str">
        <f t="shared" si="7"/>
        <v/>
      </c>
    </row>
    <row r="487" spans="12:12" x14ac:dyDescent="0.55000000000000004">
      <c r="L487" s="31" t="str">
        <f t="shared" si="7"/>
        <v/>
      </c>
    </row>
    <row r="488" spans="12:12" x14ac:dyDescent="0.55000000000000004">
      <c r="L488" s="31" t="str">
        <f t="shared" si="7"/>
        <v/>
      </c>
    </row>
    <row r="489" spans="12:12" x14ac:dyDescent="0.55000000000000004">
      <c r="L489" s="31" t="str">
        <f t="shared" si="7"/>
        <v/>
      </c>
    </row>
    <row r="490" spans="12:12" x14ac:dyDescent="0.55000000000000004">
      <c r="L490" s="31" t="str">
        <f t="shared" si="7"/>
        <v/>
      </c>
    </row>
    <row r="491" spans="12:12" x14ac:dyDescent="0.55000000000000004">
      <c r="L491" s="31" t="str">
        <f t="shared" si="7"/>
        <v/>
      </c>
    </row>
    <row r="492" spans="12:12" x14ac:dyDescent="0.55000000000000004">
      <c r="L492" s="31" t="str">
        <f t="shared" si="7"/>
        <v/>
      </c>
    </row>
    <row r="493" spans="12:12" x14ac:dyDescent="0.55000000000000004">
      <c r="L493" s="31" t="str">
        <f t="shared" si="7"/>
        <v/>
      </c>
    </row>
    <row r="494" spans="12:12" x14ac:dyDescent="0.55000000000000004">
      <c r="L494" s="31" t="str">
        <f t="shared" si="7"/>
        <v/>
      </c>
    </row>
    <row r="495" spans="12:12" x14ac:dyDescent="0.55000000000000004">
      <c r="L495" s="31" t="str">
        <f t="shared" si="7"/>
        <v/>
      </c>
    </row>
    <row r="496" spans="12:12" x14ac:dyDescent="0.55000000000000004">
      <c r="L496" s="31" t="str">
        <f t="shared" si="7"/>
        <v/>
      </c>
    </row>
    <row r="497" spans="12:12" x14ac:dyDescent="0.55000000000000004">
      <c r="L497" s="31" t="str">
        <f t="shared" si="7"/>
        <v/>
      </c>
    </row>
    <row r="498" spans="12:12" x14ac:dyDescent="0.55000000000000004">
      <c r="L498" s="31" t="str">
        <f t="shared" si="7"/>
        <v/>
      </c>
    </row>
    <row r="499" spans="12:12" x14ac:dyDescent="0.55000000000000004">
      <c r="L499" s="31" t="str">
        <f t="shared" si="7"/>
        <v/>
      </c>
    </row>
    <row r="500" spans="12:12" x14ac:dyDescent="0.55000000000000004">
      <c r="L500" s="31" t="str">
        <f t="shared" si="7"/>
        <v/>
      </c>
    </row>
    <row r="501" spans="12:12" x14ac:dyDescent="0.55000000000000004">
      <c r="L501" s="31" t="str">
        <f t="shared" ref="L501:L546" si="8">LEFT(E501,12)</f>
        <v/>
      </c>
    </row>
    <row r="502" spans="12:12" x14ac:dyDescent="0.55000000000000004">
      <c r="L502" s="31" t="str">
        <f t="shared" si="8"/>
        <v/>
      </c>
    </row>
    <row r="503" spans="12:12" x14ac:dyDescent="0.55000000000000004">
      <c r="L503" s="31" t="str">
        <f t="shared" si="8"/>
        <v/>
      </c>
    </row>
    <row r="504" spans="12:12" x14ac:dyDescent="0.55000000000000004">
      <c r="L504" s="31" t="str">
        <f t="shared" si="8"/>
        <v/>
      </c>
    </row>
    <row r="505" spans="12:12" x14ac:dyDescent="0.55000000000000004">
      <c r="L505" s="31" t="str">
        <f t="shared" si="8"/>
        <v/>
      </c>
    </row>
    <row r="506" spans="12:12" x14ac:dyDescent="0.55000000000000004">
      <c r="L506" s="31" t="str">
        <f t="shared" si="8"/>
        <v/>
      </c>
    </row>
    <row r="507" spans="12:12" x14ac:dyDescent="0.55000000000000004">
      <c r="L507" s="31" t="str">
        <f t="shared" si="8"/>
        <v/>
      </c>
    </row>
    <row r="508" spans="12:12" x14ac:dyDescent="0.55000000000000004">
      <c r="L508" s="31" t="str">
        <f t="shared" si="8"/>
        <v/>
      </c>
    </row>
    <row r="509" spans="12:12" x14ac:dyDescent="0.55000000000000004">
      <c r="L509" s="31" t="str">
        <f t="shared" si="8"/>
        <v/>
      </c>
    </row>
    <row r="510" spans="12:12" x14ac:dyDescent="0.55000000000000004">
      <c r="L510" s="31" t="str">
        <f t="shared" si="8"/>
        <v/>
      </c>
    </row>
    <row r="511" spans="12:12" x14ac:dyDescent="0.55000000000000004">
      <c r="L511" s="31" t="str">
        <f t="shared" si="8"/>
        <v/>
      </c>
    </row>
    <row r="512" spans="12:12" x14ac:dyDescent="0.55000000000000004">
      <c r="L512" s="31" t="str">
        <f t="shared" si="8"/>
        <v/>
      </c>
    </row>
    <row r="513" spans="12:12" x14ac:dyDescent="0.55000000000000004">
      <c r="L513" s="31" t="str">
        <f t="shared" si="8"/>
        <v/>
      </c>
    </row>
    <row r="514" spans="12:12" x14ac:dyDescent="0.55000000000000004">
      <c r="L514" s="31" t="str">
        <f t="shared" si="8"/>
        <v/>
      </c>
    </row>
    <row r="515" spans="12:12" x14ac:dyDescent="0.55000000000000004">
      <c r="L515" s="31" t="str">
        <f t="shared" si="8"/>
        <v/>
      </c>
    </row>
    <row r="516" spans="12:12" x14ac:dyDescent="0.55000000000000004">
      <c r="L516" s="31" t="str">
        <f t="shared" si="8"/>
        <v/>
      </c>
    </row>
    <row r="517" spans="12:12" x14ac:dyDescent="0.55000000000000004">
      <c r="L517" s="31" t="str">
        <f t="shared" si="8"/>
        <v/>
      </c>
    </row>
    <row r="518" spans="12:12" x14ac:dyDescent="0.55000000000000004">
      <c r="L518" s="31" t="str">
        <f t="shared" si="8"/>
        <v/>
      </c>
    </row>
    <row r="519" spans="12:12" x14ac:dyDescent="0.55000000000000004">
      <c r="L519" s="31" t="str">
        <f t="shared" si="8"/>
        <v/>
      </c>
    </row>
    <row r="520" spans="12:12" x14ac:dyDescent="0.55000000000000004">
      <c r="L520" s="31" t="str">
        <f t="shared" si="8"/>
        <v/>
      </c>
    </row>
    <row r="521" spans="12:12" x14ac:dyDescent="0.55000000000000004">
      <c r="L521" s="31" t="str">
        <f t="shared" si="8"/>
        <v/>
      </c>
    </row>
    <row r="522" spans="12:12" x14ac:dyDescent="0.55000000000000004">
      <c r="L522" s="31" t="str">
        <f t="shared" si="8"/>
        <v/>
      </c>
    </row>
    <row r="523" spans="12:12" x14ac:dyDescent="0.55000000000000004">
      <c r="L523" s="31" t="str">
        <f t="shared" si="8"/>
        <v/>
      </c>
    </row>
    <row r="524" spans="12:12" x14ac:dyDescent="0.55000000000000004">
      <c r="L524" s="31" t="str">
        <f t="shared" si="8"/>
        <v/>
      </c>
    </row>
    <row r="525" spans="12:12" x14ac:dyDescent="0.55000000000000004">
      <c r="L525" s="31" t="str">
        <f t="shared" si="8"/>
        <v/>
      </c>
    </row>
    <row r="526" spans="12:12" x14ac:dyDescent="0.55000000000000004">
      <c r="L526" s="31" t="str">
        <f t="shared" si="8"/>
        <v/>
      </c>
    </row>
    <row r="527" spans="12:12" x14ac:dyDescent="0.55000000000000004">
      <c r="L527" s="31" t="str">
        <f t="shared" si="8"/>
        <v/>
      </c>
    </row>
    <row r="528" spans="12:12" x14ac:dyDescent="0.55000000000000004">
      <c r="L528" s="31" t="str">
        <f t="shared" si="8"/>
        <v/>
      </c>
    </row>
    <row r="529" spans="12:12" x14ac:dyDescent="0.55000000000000004">
      <c r="L529" s="31" t="str">
        <f t="shared" si="8"/>
        <v/>
      </c>
    </row>
    <row r="530" spans="12:12" x14ac:dyDescent="0.55000000000000004">
      <c r="L530" s="31" t="str">
        <f t="shared" si="8"/>
        <v/>
      </c>
    </row>
    <row r="531" spans="12:12" x14ac:dyDescent="0.55000000000000004">
      <c r="L531" s="31" t="str">
        <f t="shared" si="8"/>
        <v/>
      </c>
    </row>
    <row r="532" spans="12:12" x14ac:dyDescent="0.55000000000000004">
      <c r="L532" s="31" t="str">
        <f t="shared" si="8"/>
        <v/>
      </c>
    </row>
    <row r="533" spans="12:12" x14ac:dyDescent="0.55000000000000004">
      <c r="L533" s="31" t="str">
        <f t="shared" si="8"/>
        <v/>
      </c>
    </row>
    <row r="534" spans="12:12" x14ac:dyDescent="0.55000000000000004">
      <c r="L534" s="31" t="str">
        <f t="shared" si="8"/>
        <v/>
      </c>
    </row>
    <row r="535" spans="12:12" x14ac:dyDescent="0.55000000000000004">
      <c r="L535" s="31" t="str">
        <f t="shared" si="8"/>
        <v/>
      </c>
    </row>
    <row r="536" spans="12:12" x14ac:dyDescent="0.55000000000000004">
      <c r="L536" s="31" t="str">
        <f t="shared" si="8"/>
        <v/>
      </c>
    </row>
    <row r="537" spans="12:12" x14ac:dyDescent="0.55000000000000004">
      <c r="L537" s="31" t="str">
        <f t="shared" si="8"/>
        <v/>
      </c>
    </row>
    <row r="538" spans="12:12" x14ac:dyDescent="0.55000000000000004">
      <c r="L538" s="31" t="str">
        <f t="shared" si="8"/>
        <v/>
      </c>
    </row>
    <row r="539" spans="12:12" x14ac:dyDescent="0.55000000000000004">
      <c r="L539" s="31" t="str">
        <f t="shared" si="8"/>
        <v/>
      </c>
    </row>
    <row r="540" spans="12:12" x14ac:dyDescent="0.55000000000000004">
      <c r="L540" s="31" t="str">
        <f t="shared" si="8"/>
        <v/>
      </c>
    </row>
    <row r="541" spans="12:12" x14ac:dyDescent="0.55000000000000004">
      <c r="L541" s="31" t="str">
        <f t="shared" si="8"/>
        <v/>
      </c>
    </row>
    <row r="542" spans="12:12" x14ac:dyDescent="0.55000000000000004">
      <c r="L542" s="31" t="str">
        <f t="shared" si="8"/>
        <v/>
      </c>
    </row>
    <row r="543" spans="12:12" x14ac:dyDescent="0.55000000000000004">
      <c r="L543" s="31" t="str">
        <f t="shared" si="8"/>
        <v/>
      </c>
    </row>
    <row r="544" spans="12:12" x14ac:dyDescent="0.55000000000000004">
      <c r="L544" s="31" t="str">
        <f t="shared" si="8"/>
        <v/>
      </c>
    </row>
    <row r="545" spans="12:12" x14ac:dyDescent="0.55000000000000004">
      <c r="L545" s="31" t="str">
        <f t="shared" si="8"/>
        <v/>
      </c>
    </row>
    <row r="546" spans="12:12" x14ac:dyDescent="0.55000000000000004">
      <c r="L546" s="31" t="str">
        <f t="shared" si="8"/>
        <v/>
      </c>
    </row>
    <row r="547" spans="12:12" x14ac:dyDescent="0.55000000000000004">
      <c r="L547" s="31" t="str">
        <f t="shared" ref="L547:L579" si="9">LEFT(E547,12)</f>
        <v/>
      </c>
    </row>
    <row r="548" spans="12:12" x14ac:dyDescent="0.55000000000000004">
      <c r="L548" s="31" t="str">
        <f t="shared" si="9"/>
        <v/>
      </c>
    </row>
    <row r="549" spans="12:12" x14ac:dyDescent="0.55000000000000004">
      <c r="L549" s="31" t="str">
        <f t="shared" si="9"/>
        <v/>
      </c>
    </row>
    <row r="550" spans="12:12" x14ac:dyDescent="0.55000000000000004">
      <c r="L550" s="31" t="str">
        <f t="shared" si="9"/>
        <v/>
      </c>
    </row>
    <row r="551" spans="12:12" x14ac:dyDescent="0.55000000000000004">
      <c r="L551" s="31" t="str">
        <f t="shared" si="9"/>
        <v/>
      </c>
    </row>
    <row r="552" spans="12:12" x14ac:dyDescent="0.55000000000000004">
      <c r="L552" s="31" t="str">
        <f t="shared" si="9"/>
        <v/>
      </c>
    </row>
    <row r="553" spans="12:12" x14ac:dyDescent="0.55000000000000004">
      <c r="L553" s="31" t="str">
        <f t="shared" si="9"/>
        <v/>
      </c>
    </row>
    <row r="554" spans="12:12" x14ac:dyDescent="0.55000000000000004">
      <c r="L554" s="31" t="str">
        <f t="shared" si="9"/>
        <v/>
      </c>
    </row>
    <row r="555" spans="12:12" x14ac:dyDescent="0.55000000000000004">
      <c r="L555" s="31" t="str">
        <f t="shared" si="9"/>
        <v/>
      </c>
    </row>
    <row r="556" spans="12:12" x14ac:dyDescent="0.55000000000000004">
      <c r="L556" s="31" t="str">
        <f t="shared" si="9"/>
        <v/>
      </c>
    </row>
    <row r="557" spans="12:12" x14ac:dyDescent="0.55000000000000004">
      <c r="L557" s="31" t="str">
        <f t="shared" si="9"/>
        <v/>
      </c>
    </row>
    <row r="558" spans="12:12" x14ac:dyDescent="0.55000000000000004">
      <c r="L558" s="31" t="str">
        <f t="shared" si="9"/>
        <v/>
      </c>
    </row>
    <row r="559" spans="12:12" x14ac:dyDescent="0.55000000000000004">
      <c r="L559" s="31" t="str">
        <f t="shared" si="9"/>
        <v/>
      </c>
    </row>
    <row r="560" spans="12:12" x14ac:dyDescent="0.55000000000000004">
      <c r="L560" s="31" t="str">
        <f t="shared" si="9"/>
        <v/>
      </c>
    </row>
    <row r="561" spans="12:12" x14ac:dyDescent="0.55000000000000004">
      <c r="L561" s="31" t="str">
        <f t="shared" si="9"/>
        <v/>
      </c>
    </row>
    <row r="562" spans="12:12" x14ac:dyDescent="0.55000000000000004">
      <c r="L562" s="31" t="str">
        <f t="shared" si="9"/>
        <v/>
      </c>
    </row>
    <row r="563" spans="12:12" x14ac:dyDescent="0.55000000000000004">
      <c r="L563" s="31" t="str">
        <f t="shared" si="9"/>
        <v/>
      </c>
    </row>
    <row r="564" spans="12:12" x14ac:dyDescent="0.55000000000000004">
      <c r="L564" s="31" t="str">
        <f t="shared" si="9"/>
        <v/>
      </c>
    </row>
    <row r="565" spans="12:12" x14ac:dyDescent="0.55000000000000004">
      <c r="L565" s="31" t="str">
        <f t="shared" si="9"/>
        <v/>
      </c>
    </row>
    <row r="566" spans="12:12" x14ac:dyDescent="0.55000000000000004">
      <c r="L566" s="31" t="str">
        <f t="shared" si="9"/>
        <v/>
      </c>
    </row>
    <row r="567" spans="12:12" x14ac:dyDescent="0.55000000000000004">
      <c r="L567" s="31" t="str">
        <f t="shared" si="9"/>
        <v/>
      </c>
    </row>
    <row r="568" spans="12:12" x14ac:dyDescent="0.55000000000000004">
      <c r="L568" s="31" t="str">
        <f t="shared" si="9"/>
        <v/>
      </c>
    </row>
    <row r="569" spans="12:12" x14ac:dyDescent="0.55000000000000004">
      <c r="L569" s="31" t="str">
        <f t="shared" si="9"/>
        <v/>
      </c>
    </row>
    <row r="570" spans="12:12" x14ac:dyDescent="0.55000000000000004">
      <c r="L570" s="31" t="str">
        <f t="shared" si="9"/>
        <v/>
      </c>
    </row>
    <row r="571" spans="12:12" x14ac:dyDescent="0.55000000000000004">
      <c r="L571" s="31" t="str">
        <f t="shared" si="9"/>
        <v/>
      </c>
    </row>
    <row r="572" spans="12:12" x14ac:dyDescent="0.55000000000000004">
      <c r="L572" s="31" t="str">
        <f t="shared" si="9"/>
        <v/>
      </c>
    </row>
    <row r="573" spans="12:12" x14ac:dyDescent="0.55000000000000004">
      <c r="L573" s="31" t="str">
        <f t="shared" si="9"/>
        <v/>
      </c>
    </row>
    <row r="574" spans="12:12" x14ac:dyDescent="0.55000000000000004">
      <c r="L574" s="31" t="str">
        <f t="shared" si="9"/>
        <v/>
      </c>
    </row>
    <row r="575" spans="12:12" x14ac:dyDescent="0.55000000000000004">
      <c r="L575" s="31" t="str">
        <f t="shared" si="9"/>
        <v/>
      </c>
    </row>
    <row r="576" spans="12:12" x14ac:dyDescent="0.55000000000000004">
      <c r="L576" s="31" t="str">
        <f t="shared" si="9"/>
        <v/>
      </c>
    </row>
    <row r="577" spans="12:12" x14ac:dyDescent="0.55000000000000004">
      <c r="L577" s="31" t="str">
        <f t="shared" si="9"/>
        <v/>
      </c>
    </row>
    <row r="578" spans="12:12" x14ac:dyDescent="0.55000000000000004">
      <c r="L578" s="31" t="str">
        <f t="shared" si="9"/>
        <v/>
      </c>
    </row>
    <row r="579" spans="12:12" x14ac:dyDescent="0.55000000000000004">
      <c r="L579" s="31" t="str">
        <f t="shared" si="9"/>
        <v/>
      </c>
    </row>
  </sheetData>
  <mergeCells count="5">
    <mergeCell ref="A5:C5"/>
    <mergeCell ref="A6:C10"/>
    <mergeCell ref="A15:B15"/>
    <mergeCell ref="E5:H5"/>
    <mergeCell ref="E6:H10"/>
  </mergeCells>
  <conditionalFormatting sqref="B17">
    <cfRule type="expression" dxfId="36" priority="152">
      <formula>C17&lt;&gt;""</formula>
    </cfRule>
  </conditionalFormatting>
  <conditionalFormatting sqref="B19">
    <cfRule type="expression" dxfId="11" priority="7">
      <formula>$C$19="Выберите возможность управления"</formula>
    </cfRule>
    <cfRule type="expression" dxfId="10" priority="12">
      <formula>$C$19&lt;&gt;""</formula>
    </cfRule>
  </conditionalFormatting>
  <conditionalFormatting sqref="B21">
    <cfRule type="expression" dxfId="9" priority="6">
      <formula>$C$21="Выберите скорость передачи"</formula>
    </cfRule>
    <cfRule type="expression" dxfId="8" priority="11">
      <formula>$C$21&lt;&gt;""</formula>
    </cfRule>
  </conditionalFormatting>
  <conditionalFormatting sqref="B23">
    <cfRule type="expression" dxfId="7" priority="5">
      <formula>$C$23="Выберите количество RJ-45 портов"</formula>
    </cfRule>
    <cfRule type="expression" dxfId="6" priority="10">
      <formula>$C$23&lt;&gt;""</formula>
    </cfRule>
  </conditionalFormatting>
  <conditionalFormatting sqref="B25">
    <cfRule type="expression" dxfId="5" priority="4">
      <formula>$C$25="Выберите количество оптических портов"</formula>
    </cfRule>
    <cfRule type="expression" dxfId="4" priority="9">
      <formula>$C$25&lt;&gt;""</formula>
    </cfRule>
  </conditionalFormatting>
  <conditionalFormatting sqref="B27">
    <cfRule type="expression" dxfId="3" priority="3">
      <formula>$C$27="Выберите наличие PoE"</formula>
    </cfRule>
    <cfRule type="expression" dxfId="2" priority="8">
      <formula>$C$27&lt;&gt;""</formula>
    </cfRule>
  </conditionalFormatting>
  <conditionalFormatting sqref="B29">
    <cfRule type="expression" dxfId="1" priority="1">
      <formula>$C$29="Выберите дальность передачи"</formula>
    </cfRule>
    <cfRule type="expression" dxfId="0" priority="2">
      <formula>$C$29&lt;&gt;""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Clear_par">
              <controlPr defaultSize="0" print="0" autoFill="0" autoPict="0" macro="[0]!Clear_par">
                <anchor moveWithCells="1">
                  <from>
                    <xdr:col>1</xdr:col>
                    <xdr:colOff>38100</xdr:colOff>
                    <xdr:row>10</xdr:row>
                    <xdr:rowOff>163286</xdr:rowOff>
                  </from>
                  <to>
                    <xdr:col>2</xdr:col>
                    <xdr:colOff>38100</xdr:colOff>
                    <xdr:row>12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Button 17">
              <controlPr defaultSize="0" print="0" autoFill="0" autoPict="0" macro="[0]!_xludf.Copy">
                <anchor moveWithCells="1">
                  <from>
                    <xdr:col>0</xdr:col>
                    <xdr:colOff>0</xdr:colOff>
                    <xdr:row>30</xdr:row>
                    <xdr:rowOff>179614</xdr:rowOff>
                  </from>
                  <to>
                    <xdr:col>2</xdr:col>
                    <xdr:colOff>0</xdr:colOff>
                    <xdr:row>32</xdr:row>
                    <xdr:rowOff>59871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6" name="Button 18">
              <controlPr defaultSize="0" print="0" autoFill="0" autoPict="0" macro="[0]!Clear_Rezalt">
                <anchor moveWithCells="1">
                  <from>
                    <xdr:col>4</xdr:col>
                    <xdr:colOff>10886</xdr:colOff>
                    <xdr:row>10</xdr:row>
                    <xdr:rowOff>152400</xdr:rowOff>
                  </from>
                  <to>
                    <xdr:col>6</xdr:col>
                    <xdr:colOff>1964871</xdr:colOff>
                    <xdr:row>12</xdr:row>
                    <xdr:rowOff>21771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Списки!$B$1:$B$4</xm:f>
          </x14:formula1>
          <xm:sqref>B17</xm:sqref>
        </x14:dataValidation>
        <x14:dataValidation type="list" allowBlank="1" showInputMessage="1" showErrorMessage="1">
          <x14:formula1>
            <xm:f>Списки!$B$27:$B$28</xm:f>
          </x14:formula1>
          <xm:sqref>B30 B27</xm:sqref>
        </x14:dataValidation>
        <x14:dataValidation type="list" allowBlank="1" showInputMessage="1" showErrorMessage="1">
          <x14:formula1>
            <xm:f>Списки!$B$22:$B$25</xm:f>
          </x14:formula1>
          <xm:sqref>B25</xm:sqref>
        </x14:dataValidation>
        <x14:dataValidation type="list" allowBlank="1" showInputMessage="1" showErrorMessage="1">
          <x14:formula1>
            <xm:f>Списки!$B$12:$B$20</xm:f>
          </x14:formula1>
          <xm:sqref>B23</xm:sqref>
        </x14:dataValidation>
        <x14:dataValidation type="list" allowBlank="1" showInputMessage="1" showErrorMessage="1">
          <x14:formula1>
            <xm:f>Списки!$B$9:$B$10</xm:f>
          </x14:formula1>
          <xm:sqref>B21</xm:sqref>
        </x14:dataValidation>
        <x14:dataValidation type="list" allowBlank="1" showInputMessage="1" showErrorMessage="1">
          <x14:formula1>
            <xm:f>Списки!$B$6:$B$7</xm:f>
          </x14:formula1>
          <xm:sqref>B19</xm:sqref>
        </x14:dataValidation>
        <x14:dataValidation type="list" allowBlank="1" showInputMessage="1" showErrorMessage="1">
          <x14:formula1>
            <xm:f>Списки!$B$30:$B$34</xm:f>
          </x14:formula1>
          <xm:sqref>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E30"/>
  <sheetViews>
    <sheetView zoomScale="80" zoomScaleNormal="80" workbookViewId="0">
      <selection activeCell="B19" sqref="B19:B29"/>
    </sheetView>
  </sheetViews>
  <sheetFormatPr defaultRowHeight="17.149999999999999" x14ac:dyDescent="0.55000000000000004"/>
  <cols>
    <col min="1" max="1" width="34.85546875" bestFit="1" customWidth="1"/>
    <col min="3" max="3" width="19.140625" bestFit="1" customWidth="1"/>
    <col min="4" max="4" width="90.35546875" customWidth="1"/>
    <col min="5" max="5" width="48" bestFit="1" customWidth="1"/>
  </cols>
  <sheetData>
    <row r="1" spans="1:5" ht="34.299999999999997" x14ac:dyDescent="0.55000000000000004">
      <c r="A1" s="19">
        <f>COUNTIF(Конфигуратор!L:L,"Спецификация")</f>
        <v>0</v>
      </c>
      <c r="B1" s="23" t="s">
        <v>6</v>
      </c>
      <c r="C1" s="24" t="s">
        <v>1</v>
      </c>
      <c r="D1" s="24" t="s">
        <v>2</v>
      </c>
      <c r="E1" s="24" t="s">
        <v>66</v>
      </c>
    </row>
    <row r="2" spans="1:5" x14ac:dyDescent="0.55000000000000004">
      <c r="A2" s="20"/>
      <c r="B2" s="74" t="str">
        <f>"Спецификация "&amp;A1+1</f>
        <v>Спецификация 1</v>
      </c>
      <c r="C2" s="75"/>
      <c r="D2" s="75"/>
      <c r="E2" s="75"/>
    </row>
    <row r="3" spans="1:5" ht="16.5" customHeight="1" x14ac:dyDescent="0.55000000000000004">
      <c r="A3" s="21"/>
      <c r="B3" s="73" t="e">
        <f>VLOOKUP(C4,Наименование!A:D,4,0)</f>
        <v>#N/A</v>
      </c>
      <c r="C3" s="73"/>
      <c r="D3" s="73"/>
      <c r="E3" s="73"/>
    </row>
    <row r="4" spans="1:5" x14ac:dyDescent="0.55000000000000004">
      <c r="A4" s="22"/>
      <c r="B4" s="6">
        <f>A1+1</f>
        <v>1</v>
      </c>
      <c r="C4" s="4" t="e">
        <f>VLOOKUP(Конфигуратор!B17&amp;Конфигуратор!B19&amp;Конфигуратор!B21&amp;Конфигуратор!B23&amp;Конфигуратор!B25&amp;Конфигуратор!B27&amp;Конфигуратор!B29,Наименование!K:L,2,0)</f>
        <v>#N/A</v>
      </c>
      <c r="D4" s="6" t="e">
        <f>VLOOKUP($C$4,Наименование!$A:$C,2,0)</f>
        <v>#N/A</v>
      </c>
      <c r="E4" s="6" t="e">
        <f>VLOOKUP($C$4,Наименование!$A:$C,3,0)</f>
        <v>#N/A</v>
      </c>
    </row>
    <row r="5" spans="1:5" x14ac:dyDescent="0.55000000000000004">
      <c r="A5" s="22"/>
      <c r="B5" s="22" t="str">
        <f>IF(A3=0,"","")</f>
        <v/>
      </c>
      <c r="C5" s="22"/>
      <c r="D5" s="22"/>
      <c r="E5" s="22"/>
    </row>
    <row r="6" spans="1:5" x14ac:dyDescent="0.55000000000000004">
      <c r="A6" s="22"/>
    </row>
    <row r="17" spans="1:3" x14ac:dyDescent="0.55000000000000004">
      <c r="A17" s="22"/>
      <c r="B17" s="22"/>
      <c r="C17" s="22"/>
    </row>
    <row r="18" spans="1:3" x14ac:dyDescent="0.55000000000000004">
      <c r="A18" s="22"/>
      <c r="C18" s="26"/>
    </row>
    <row r="19" spans="1:3" x14ac:dyDescent="0.55000000000000004">
      <c r="A19" s="11" t="s">
        <v>89</v>
      </c>
      <c r="B19" s="35" t="str">
        <f>IF(Конфигуратор!$B$17="Медиаконвертер","Неуправляемый",IF(Конфигуратор!$B$17="Преобразователь протоколов","Неуправляемый",""))</f>
        <v/>
      </c>
      <c r="C19" s="22"/>
    </row>
    <row r="20" spans="1:3" x14ac:dyDescent="0.55000000000000004">
      <c r="A20" s="13"/>
      <c r="B20" s="12"/>
      <c r="C20" s="22"/>
    </row>
    <row r="21" spans="1:3" x14ac:dyDescent="0.55000000000000004">
      <c r="A21" s="11" t="s">
        <v>90</v>
      </c>
      <c r="B21" s="35" t="str">
        <f>IF(Конфигуратор!$B$17&amp;Конфигуратор!B19="SFP модульУправляемый","1000 Мб",IF(Конфигуратор!$B$17="Медиаконвертер","100 Мб",IF(Конфигуратор!$B$17="Преобразователь протоколов","100 Мб",IF(Конфигуратор!$B$17&amp;Конфигуратор!$B$19="КоммутаторНеуправляемый","100 Мб",""))))</f>
        <v/>
      </c>
      <c r="C21" s="22"/>
    </row>
    <row r="22" spans="1:3" x14ac:dyDescent="0.55000000000000004">
      <c r="A22" s="13"/>
      <c r="B22" s="12"/>
      <c r="C22" s="22"/>
    </row>
    <row r="23" spans="1:3" x14ac:dyDescent="0.55000000000000004">
      <c r="A23" s="11" t="s">
        <v>91</v>
      </c>
      <c r="B23" s="35" t="str">
        <f>IF(Конфигуратор!$B$17="SFP модуль",0,IF(Конфигуратор!$B$17="Медиаконвертер",4,""))</f>
        <v/>
      </c>
      <c r="C23" s="22"/>
    </row>
    <row r="24" spans="1:3" x14ac:dyDescent="0.55000000000000004">
      <c r="A24" s="14"/>
      <c r="B24" s="12"/>
      <c r="C24" s="22"/>
    </row>
    <row r="25" spans="1:3" x14ac:dyDescent="0.55000000000000004">
      <c r="A25" s="11" t="s">
        <v>92</v>
      </c>
      <c r="B25" s="35" t="str">
        <f>IF(Конфигуратор!$B$17="SFP модуль",1,IF(Конфигуратор!$B$17="Медиаконвертер",1,IF(Конфигуратор!$B$17="Преобразователь протоколов",0,IF(Конфигуратор!$B$17&amp;Конфигуратор!$B$19&amp;Конфигуратор!$B$23="КоммутаторНеуправляемый4",1,IF(Конфигуратор!$B$17&amp;Конфигуратор!$B$19&amp;Конфигуратор!$B$23="КоммутаторНеуправляемый5",0,IF(Конфигуратор!$B$17&amp;Конфигуратор!$B$19&amp;Конфигуратор!$B$23="КоммутаторНеуправляемый6",2,IF(Конфигуратор!$B$17&amp;Конфигуратор!$B$19&amp;Конфигуратор!$B$23="КоммутаторНеуправляемый8",0,IF(Конфигуратор!$B$17&amp;Конфигуратор!$B$19&amp;Конфигуратор!$B$23="КоммутаторНеуправляемый16",0,IF(Конфигуратор!$B$17&amp;Конфигуратор!$B$19&amp;Конфигуратор!$B$21&amp;Конфигуратор!$B$23="КоммутаторУправляемый100 Мб6",0,IF(Конфигуратор!$B$17&amp;Конфигуратор!$B$19&amp;Конфигуратор!$B$21&amp;Конфигуратор!$B$23="КоммутаторУправляемый100 Мб8",0,IF(Конфигуратор!$B$17&amp;Конфигуратор!$B$19&amp;Конфигуратор!$B$21&amp;Конфигуратор!$B$23="КоммутаторУправляемый100 Мб24",4,IF(Конфигуратор!$B$17&amp;Конфигуратор!$B$19&amp;Конфигуратор!$B$21&amp;Конфигуратор!$B$23="КоммутаторУправляемый1000 Мб16",4,""))))))))))))</f>
        <v/>
      </c>
      <c r="C25" s="22"/>
    </row>
    <row r="26" spans="1:3" x14ac:dyDescent="0.55000000000000004">
      <c r="A26" s="13"/>
      <c r="B26" s="12"/>
      <c r="C26" s="22"/>
    </row>
    <row r="27" spans="1:3" x14ac:dyDescent="0.55000000000000004">
      <c r="A27" s="15" t="s">
        <v>58</v>
      </c>
      <c r="B27" s="35" t="str">
        <f>IF(Конфигуратор!$B$17="","",IF(Конфигуратор!$B$17&amp;Конфигуратор!$B$19&amp;Конфигуратор!$B$21&amp;Конфигуратор!$B$23&amp;Конфигуратор!$B$25="КоммутаторУправляемый1000 Мб84","Да","Нет"))</f>
        <v/>
      </c>
      <c r="C27" s="22"/>
    </row>
    <row r="28" spans="1:3" x14ac:dyDescent="0.55000000000000004">
      <c r="A28" s="15"/>
      <c r="B28" s="12"/>
      <c r="C28" s="26"/>
    </row>
    <row r="29" spans="1:3" x14ac:dyDescent="0.55000000000000004">
      <c r="A29" s="15" t="s">
        <v>93</v>
      </c>
      <c r="B29" s="35" t="str">
        <f>IF(Конфигуратор!$B$17="","",IF(Конфигуратор!$B$17&lt;&gt;"SFP модуль","Нет",IF($B$19="Управляемый","550 м","")))</f>
        <v/>
      </c>
      <c r="C29" s="22"/>
    </row>
    <row r="30" spans="1:3" x14ac:dyDescent="0.55000000000000004">
      <c r="A30" s="22"/>
      <c r="B30" s="22"/>
      <c r="C30" s="22"/>
    </row>
  </sheetData>
  <mergeCells count="2">
    <mergeCell ref="B3:E3"/>
    <mergeCell ref="B2:E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63DDAE9E-95C2-4AC8-BCA7-364D9A99A5F7}">
            <xm:f>Конфигуратор!$C$19="Выберите возможность управления"</xm:f>
            <x14:dxf>
              <fill>
                <patternFill>
                  <bgColor rgb="FF92D050"/>
                </patternFill>
              </fill>
            </x14:dxf>
          </x14:cfRule>
          <x14:cfRule type="expression" priority="16" id="{4DBC15AE-5DE4-446E-8416-FC666561C427}">
            <xm:f>Конфигуратор!$C$19&lt;&gt;""</xm:f>
            <x14:dxf>
              <fill>
                <patternFill>
                  <bgColor rgb="FFFF0000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expression" priority="10" id="{C772B391-1342-4E4B-A471-7CD5D28CEB92}">
            <xm:f>Конфигуратор!$C$21="Выберите скорость передачи"</xm:f>
            <x14:dxf>
              <fill>
                <patternFill>
                  <bgColor rgb="FF92D050"/>
                </patternFill>
              </fill>
            </x14:dxf>
          </x14:cfRule>
          <x14:cfRule type="expression" priority="15" id="{F11C2C8F-34F3-4764-95A9-767475212FBE}">
            <xm:f>Конфигуратор!$C$21&lt;&gt;""</xm:f>
            <x14:dxf>
              <fill>
                <patternFill>
                  <bgColor rgb="FFFF0000"/>
                </patternFill>
              </fill>
            </x14:dxf>
          </x14:cfRule>
          <xm:sqref>B21</xm:sqref>
        </x14:conditionalFormatting>
        <x14:conditionalFormatting xmlns:xm="http://schemas.microsoft.com/office/excel/2006/main">
          <x14:cfRule type="expression" priority="9" id="{070DA0C7-6560-41FE-A5B8-FD78E3087313}">
            <xm:f>Конфигуратор!$C$23="Выберите количество RJ-45 портов"</xm:f>
            <x14:dxf>
              <fill>
                <patternFill>
                  <bgColor rgb="FF92D050"/>
                </patternFill>
              </fill>
            </x14:dxf>
          </x14:cfRule>
          <x14:cfRule type="expression" priority="14" id="{0341B4D5-2711-4FCB-829A-1C09C9341612}">
            <xm:f>Конфигуратор!$C$23&lt;&gt;""</xm:f>
            <x14:dxf>
              <fill>
                <patternFill>
                  <bgColor rgb="FFFF0000"/>
                </patternFill>
              </fill>
            </x14:dxf>
          </x14:cfRule>
          <xm:sqref>B23</xm:sqref>
        </x14:conditionalFormatting>
        <x14:conditionalFormatting xmlns:xm="http://schemas.microsoft.com/office/excel/2006/main">
          <x14:cfRule type="expression" priority="8" id="{1CB8C86D-C0FD-402F-94EF-B7DF257F0364}">
            <xm:f>Конфигуратор!$C$25="Выберите количество оптических портов"</xm:f>
            <x14:dxf>
              <fill>
                <patternFill>
                  <bgColor rgb="FF92D050"/>
                </patternFill>
              </fill>
            </x14:dxf>
          </x14:cfRule>
          <x14:cfRule type="expression" priority="13" id="{BF5E84AE-0640-4FC7-9CA2-1B277549F03E}">
            <xm:f>Конфигуратор!$C$25&lt;&gt;""</xm:f>
            <x14:dxf>
              <fill>
                <patternFill>
                  <bgColor rgb="FFFF0000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expression" priority="7" id="{929B8D96-EF43-4540-940D-60A5BEFAF68F}">
            <xm:f>Конфигуратор!$C$27="Выберите наличие PoE"</xm:f>
            <x14:dxf>
              <fill>
                <patternFill>
                  <bgColor rgb="FF92D050"/>
                </patternFill>
              </fill>
            </x14:dxf>
          </x14:cfRule>
          <x14:cfRule type="expression" priority="12" id="{5E468CAA-8C9C-46FF-8B66-D7DC63CDD6AC}">
            <xm:f>Конфигуратор!$C$27&lt;&gt;""</xm:f>
            <x14:dxf>
              <fill>
                <patternFill>
                  <bgColor rgb="FFFF0000"/>
                </patternFill>
              </fill>
            </x14:dxf>
          </x14:cfRule>
          <xm:sqref>B27</xm:sqref>
        </x14:conditionalFormatting>
        <x14:conditionalFormatting xmlns:xm="http://schemas.microsoft.com/office/excel/2006/main">
          <x14:cfRule type="expression" priority="1" id="{C642DBB8-9086-40B6-B739-BF2BF736EEF9}">
            <xm:f>Конфигуратор!$C$29="Выберите дальность передачи"</xm:f>
            <x14:dxf>
              <fill>
                <patternFill>
                  <bgColor rgb="FF92D050"/>
                </patternFill>
              </fill>
            </x14:dxf>
          </x14:cfRule>
          <x14:cfRule type="expression" priority="2" id="{AE2A13BE-4312-4860-95A2-D4ECE6C9EF1B}">
            <xm:f>Конфигуратор!$C$29&lt;&gt;""</xm:f>
            <x14:dxf>
              <fill>
                <patternFill>
                  <bgColor rgb="FFFF0000"/>
                </patternFill>
              </fill>
            </x14:dxf>
          </x14:cfRule>
          <xm:sqref>B29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Списки!$B$6:$B$7</xm:f>
          </x14:formula1>
          <xm:sqref>B19</xm:sqref>
        </x14:dataValidation>
        <x14:dataValidation type="list" allowBlank="1" showInputMessage="1" showErrorMessage="1">
          <x14:formula1>
            <xm:f>Списки!$B$9:$B$10</xm:f>
          </x14:formula1>
          <xm:sqref>B21</xm:sqref>
        </x14:dataValidation>
        <x14:dataValidation type="list" allowBlank="1" showInputMessage="1" showErrorMessage="1">
          <x14:formula1>
            <xm:f>Списки!$B$12:$B$20</xm:f>
          </x14:formula1>
          <xm:sqref>B23</xm:sqref>
        </x14:dataValidation>
        <x14:dataValidation type="list" allowBlank="1" showInputMessage="1" showErrorMessage="1">
          <x14:formula1>
            <xm:f>Списки!$B$22:$B$25</xm:f>
          </x14:formula1>
          <xm:sqref>B25</xm:sqref>
        </x14:dataValidation>
        <x14:dataValidation type="list" allowBlank="1" showInputMessage="1" showErrorMessage="1">
          <x14:formula1>
            <xm:f>Списки!$B$27:$B$28</xm:f>
          </x14:formula1>
          <xm:sqref>B27</xm:sqref>
        </x14:dataValidation>
        <x14:dataValidation type="list" allowBlank="1" showInputMessage="1" showErrorMessage="1">
          <x14:formula1>
            <xm:f>Списки!$B$30:$B$34</xm:f>
          </x14:formula1>
          <xm:sqref>B29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35"/>
  <sheetViews>
    <sheetView workbookViewId="0">
      <selection activeCell="D32" sqref="D32"/>
    </sheetView>
  </sheetViews>
  <sheetFormatPr defaultRowHeight="17.149999999999999" x14ac:dyDescent="0.55000000000000004"/>
  <cols>
    <col min="1" max="1" width="32.7109375" style="8" bestFit="1" customWidth="1"/>
    <col min="2" max="2" width="25.7109375" style="8" bestFit="1" customWidth="1"/>
  </cols>
  <sheetData>
    <row r="1" spans="1:2" x14ac:dyDescent="0.55000000000000004">
      <c r="A1" s="41" t="s">
        <v>50</v>
      </c>
      <c r="B1" s="7" t="s">
        <v>45</v>
      </c>
    </row>
    <row r="2" spans="1:2" x14ac:dyDescent="0.55000000000000004">
      <c r="A2" s="7"/>
      <c r="B2" s="7" t="s">
        <v>51</v>
      </c>
    </row>
    <row r="3" spans="1:2" x14ac:dyDescent="0.55000000000000004">
      <c r="A3" s="7"/>
      <c r="B3" s="7" t="s">
        <v>52</v>
      </c>
    </row>
    <row r="4" spans="1:2" x14ac:dyDescent="0.55000000000000004">
      <c r="A4" s="7"/>
      <c r="B4" s="7" t="s">
        <v>53</v>
      </c>
    </row>
    <row r="5" spans="1:2" x14ac:dyDescent="0.55000000000000004">
      <c r="A5" s="7"/>
      <c r="B5" s="7"/>
    </row>
    <row r="6" spans="1:2" x14ac:dyDescent="0.55000000000000004">
      <c r="A6" s="41" t="s">
        <v>54</v>
      </c>
      <c r="B6" s="7" t="s">
        <v>46</v>
      </c>
    </row>
    <row r="7" spans="1:2" x14ac:dyDescent="0.55000000000000004">
      <c r="A7" s="7"/>
      <c r="B7" s="7" t="s">
        <v>47</v>
      </c>
    </row>
    <row r="8" spans="1:2" x14ac:dyDescent="0.55000000000000004">
      <c r="A8" s="7"/>
      <c r="B8" s="7"/>
    </row>
    <row r="9" spans="1:2" x14ac:dyDescent="0.55000000000000004">
      <c r="A9" s="41" t="s">
        <v>55</v>
      </c>
      <c r="B9" s="7" t="s">
        <v>48</v>
      </c>
    </row>
    <row r="10" spans="1:2" x14ac:dyDescent="0.55000000000000004">
      <c r="A10" s="7"/>
      <c r="B10" s="7" t="s">
        <v>49</v>
      </c>
    </row>
    <row r="11" spans="1:2" x14ac:dyDescent="0.55000000000000004">
      <c r="A11" s="7"/>
      <c r="B11" s="7"/>
    </row>
    <row r="12" spans="1:2" x14ac:dyDescent="0.55000000000000004">
      <c r="A12" s="41" t="s">
        <v>56</v>
      </c>
      <c r="B12" s="7">
        <v>0</v>
      </c>
    </row>
    <row r="13" spans="1:2" x14ac:dyDescent="0.55000000000000004">
      <c r="A13" s="41"/>
      <c r="B13" s="7">
        <v>1</v>
      </c>
    </row>
    <row r="14" spans="1:2" x14ac:dyDescent="0.55000000000000004">
      <c r="A14" s="41"/>
      <c r="B14" s="7">
        <v>2</v>
      </c>
    </row>
    <row r="15" spans="1:2" x14ac:dyDescent="0.55000000000000004">
      <c r="A15" s="41"/>
      <c r="B15" s="7">
        <v>4</v>
      </c>
    </row>
    <row r="16" spans="1:2" x14ac:dyDescent="0.55000000000000004">
      <c r="A16" s="7"/>
      <c r="B16" s="7">
        <v>5</v>
      </c>
    </row>
    <row r="17" spans="1:2" x14ac:dyDescent="0.55000000000000004">
      <c r="A17" s="7"/>
      <c r="B17" s="7">
        <v>6</v>
      </c>
    </row>
    <row r="18" spans="1:2" x14ac:dyDescent="0.55000000000000004">
      <c r="A18" s="7"/>
      <c r="B18" s="7">
        <v>8</v>
      </c>
    </row>
    <row r="19" spans="1:2" x14ac:dyDescent="0.55000000000000004">
      <c r="A19" s="7"/>
      <c r="B19" s="7">
        <v>16</v>
      </c>
    </row>
    <row r="20" spans="1:2" x14ac:dyDescent="0.55000000000000004">
      <c r="A20" s="7"/>
      <c r="B20" s="7">
        <v>24</v>
      </c>
    </row>
    <row r="21" spans="1:2" x14ac:dyDescent="0.55000000000000004">
      <c r="A21" s="40"/>
      <c r="B21" s="7"/>
    </row>
    <row r="22" spans="1:2" x14ac:dyDescent="0.55000000000000004">
      <c r="A22" s="41" t="s">
        <v>57</v>
      </c>
      <c r="B22" s="7">
        <v>0</v>
      </c>
    </row>
    <row r="23" spans="1:2" x14ac:dyDescent="0.55000000000000004">
      <c r="A23" s="7"/>
      <c r="B23" s="7">
        <v>1</v>
      </c>
    </row>
    <row r="24" spans="1:2" x14ac:dyDescent="0.55000000000000004">
      <c r="A24" s="7"/>
      <c r="B24" s="7">
        <v>2</v>
      </c>
    </row>
    <row r="25" spans="1:2" x14ac:dyDescent="0.55000000000000004">
      <c r="A25" s="7"/>
      <c r="B25" s="7">
        <v>4</v>
      </c>
    </row>
    <row r="26" spans="1:2" x14ac:dyDescent="0.55000000000000004">
      <c r="A26" s="7"/>
      <c r="B26" s="7"/>
    </row>
    <row r="27" spans="1:2" x14ac:dyDescent="0.55000000000000004">
      <c r="A27" s="5" t="s">
        <v>58</v>
      </c>
      <c r="B27" s="7" t="s">
        <v>3</v>
      </c>
    </row>
    <row r="28" spans="1:2" x14ac:dyDescent="0.55000000000000004">
      <c r="A28" s="40"/>
      <c r="B28" s="7" t="s">
        <v>4</v>
      </c>
    </row>
    <row r="30" spans="1:2" x14ac:dyDescent="0.55000000000000004">
      <c r="A30" s="42" t="s">
        <v>93</v>
      </c>
      <c r="B30" s="7" t="s">
        <v>4</v>
      </c>
    </row>
    <row r="31" spans="1:2" x14ac:dyDescent="0.55000000000000004">
      <c r="B31" s="40" t="s">
        <v>95</v>
      </c>
    </row>
    <row r="32" spans="1:2" x14ac:dyDescent="0.55000000000000004">
      <c r="B32" s="40" t="s">
        <v>96</v>
      </c>
    </row>
    <row r="33" spans="2:2" x14ac:dyDescent="0.55000000000000004">
      <c r="B33" s="40" t="s">
        <v>97</v>
      </c>
    </row>
    <row r="34" spans="2:2" x14ac:dyDescent="0.55000000000000004">
      <c r="B34" s="40" t="s">
        <v>98</v>
      </c>
    </row>
    <row r="35" spans="2:2" x14ac:dyDescent="0.55000000000000004">
      <c r="B35" s="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0"/>
  <sheetViews>
    <sheetView topLeftCell="C1" workbookViewId="0">
      <selection activeCell="G5" sqref="G5"/>
    </sheetView>
  </sheetViews>
  <sheetFormatPr defaultRowHeight="17.149999999999999" x14ac:dyDescent="0.55000000000000004"/>
  <cols>
    <col min="1" max="1" width="19.2109375" customWidth="1"/>
    <col min="2" max="2" width="178.5" bestFit="1" customWidth="1"/>
    <col min="3" max="3" width="46.7109375" bestFit="1" customWidth="1"/>
    <col min="4" max="4" width="13.5" bestFit="1" customWidth="1"/>
    <col min="5" max="5" width="14.2109375" bestFit="1" customWidth="1"/>
    <col min="7" max="7" width="12" customWidth="1"/>
    <col min="8" max="8" width="17.640625" customWidth="1"/>
    <col min="10" max="10" width="10.2109375" customWidth="1"/>
    <col min="11" max="11" width="43.140625" bestFit="1" customWidth="1"/>
    <col min="12" max="12" width="19.2109375" customWidth="1"/>
  </cols>
  <sheetData>
    <row r="1" spans="1:13" ht="29.15" x14ac:dyDescent="0.55000000000000004">
      <c r="A1" s="1" t="s">
        <v>1</v>
      </c>
      <c r="B1" s="1" t="s">
        <v>2</v>
      </c>
      <c r="C1" s="1" t="s">
        <v>66</v>
      </c>
      <c r="D1" s="1" t="s">
        <v>59</v>
      </c>
      <c r="E1" s="18" t="s">
        <v>64</v>
      </c>
      <c r="F1" s="18" t="s">
        <v>63</v>
      </c>
      <c r="G1" s="18" t="s">
        <v>60</v>
      </c>
      <c r="H1" s="18" t="s">
        <v>61</v>
      </c>
      <c r="I1" s="18" t="s">
        <v>62</v>
      </c>
      <c r="J1" s="39" t="s">
        <v>94</v>
      </c>
      <c r="L1" s="1" t="s">
        <v>1</v>
      </c>
    </row>
    <row r="2" spans="1:13" x14ac:dyDescent="0.55000000000000004">
      <c r="A2" s="2" t="s">
        <v>7</v>
      </c>
      <c r="B2" s="2" t="s">
        <v>8</v>
      </c>
      <c r="C2" s="2" t="s">
        <v>68</v>
      </c>
      <c r="D2" s="3" t="s">
        <v>52</v>
      </c>
      <c r="E2" s="4" t="s">
        <v>47</v>
      </c>
      <c r="F2" s="4" t="s">
        <v>48</v>
      </c>
      <c r="G2" s="4">
        <v>1</v>
      </c>
      <c r="H2" s="4">
        <v>0</v>
      </c>
      <c r="I2" s="4" t="s">
        <v>4</v>
      </c>
      <c r="J2" s="4" t="s">
        <v>4</v>
      </c>
      <c r="K2" t="str">
        <f>D2&amp;E2&amp;F2&amp;G2&amp;H2&amp;I2&amp;J2</f>
        <v>Преобразователь протоколовНеуправляемый100 Мб10НетНет</v>
      </c>
      <c r="L2" s="2" t="s">
        <v>7</v>
      </c>
    </row>
    <row r="3" spans="1:13" x14ac:dyDescent="0.55000000000000004">
      <c r="A3" s="2" t="s">
        <v>9</v>
      </c>
      <c r="B3" s="2" t="s">
        <v>10</v>
      </c>
      <c r="C3" s="2" t="s">
        <v>69</v>
      </c>
      <c r="D3" s="3" t="s">
        <v>52</v>
      </c>
      <c r="E3" s="4" t="s">
        <v>47</v>
      </c>
      <c r="F3" s="4" t="s">
        <v>48</v>
      </c>
      <c r="G3" s="4">
        <v>2</v>
      </c>
      <c r="H3" s="4">
        <v>0</v>
      </c>
      <c r="I3" s="4" t="s">
        <v>4</v>
      </c>
      <c r="J3" s="4" t="s">
        <v>4</v>
      </c>
      <c r="K3" t="str">
        <f t="shared" ref="K3:K20" si="0">D3&amp;E3&amp;F3&amp;G3&amp;H3&amp;I3&amp;J3</f>
        <v>Преобразователь протоколовНеуправляемый100 Мб20НетНет</v>
      </c>
      <c r="L3" s="2" t="s">
        <v>9</v>
      </c>
      <c r="M3" t="str">
        <f>Конфигуратор!B17&amp;Конфигуратор!B19&amp;Конфигуратор!B21&amp;Конфигуратор!B23&amp;Конфигуратор!B25&amp;Конфигуратор!B27&amp;Конфигуратор!B29</f>
        <v/>
      </c>
    </row>
    <row r="4" spans="1:13" x14ac:dyDescent="0.55000000000000004">
      <c r="A4" s="2" t="s">
        <v>11</v>
      </c>
      <c r="B4" s="2" t="s">
        <v>12</v>
      </c>
      <c r="C4" s="2" t="s">
        <v>70</v>
      </c>
      <c r="D4" s="3" t="s">
        <v>51</v>
      </c>
      <c r="E4" s="4" t="s">
        <v>47</v>
      </c>
      <c r="F4" s="4" t="s">
        <v>48</v>
      </c>
      <c r="G4" s="4">
        <v>4</v>
      </c>
      <c r="H4" s="4">
        <v>1</v>
      </c>
      <c r="I4" s="4" t="s">
        <v>4</v>
      </c>
      <c r="J4" s="4" t="s">
        <v>4</v>
      </c>
      <c r="K4" t="str">
        <f t="shared" si="0"/>
        <v>МедиаконвертерНеуправляемый100 Мб41НетНет</v>
      </c>
      <c r="L4" s="2" t="s">
        <v>11</v>
      </c>
    </row>
    <row r="5" spans="1:13" x14ac:dyDescent="0.55000000000000004">
      <c r="A5" s="2" t="s">
        <v>13</v>
      </c>
      <c r="B5" s="2" t="s">
        <v>14</v>
      </c>
      <c r="C5" s="2" t="s">
        <v>67</v>
      </c>
      <c r="D5" s="3" t="s">
        <v>45</v>
      </c>
      <c r="E5" s="4" t="s">
        <v>47</v>
      </c>
      <c r="F5" s="4" t="s">
        <v>48</v>
      </c>
      <c r="G5" s="4">
        <v>5</v>
      </c>
      <c r="H5" s="4">
        <v>0</v>
      </c>
      <c r="I5" s="4" t="s">
        <v>4</v>
      </c>
      <c r="J5" s="4" t="s">
        <v>4</v>
      </c>
      <c r="K5" t="str">
        <f t="shared" si="0"/>
        <v>КоммутаторНеуправляемый100 Мб50НетНет</v>
      </c>
      <c r="L5" s="2" t="s">
        <v>13</v>
      </c>
    </row>
    <row r="6" spans="1:13" x14ac:dyDescent="0.55000000000000004">
      <c r="A6" s="2" t="s">
        <v>15</v>
      </c>
      <c r="B6" s="2" t="s">
        <v>16</v>
      </c>
      <c r="C6" s="2" t="s">
        <v>71</v>
      </c>
      <c r="D6" s="3" t="s">
        <v>45</v>
      </c>
      <c r="E6" s="4" t="s">
        <v>47</v>
      </c>
      <c r="F6" s="4" t="s">
        <v>48</v>
      </c>
      <c r="G6" s="4">
        <v>4</v>
      </c>
      <c r="H6" s="4">
        <v>1</v>
      </c>
      <c r="I6" s="4" t="s">
        <v>4</v>
      </c>
      <c r="J6" s="4" t="s">
        <v>4</v>
      </c>
      <c r="K6" t="str">
        <f t="shared" si="0"/>
        <v>КоммутаторНеуправляемый100 Мб41НетНет</v>
      </c>
      <c r="L6" s="2" t="s">
        <v>15</v>
      </c>
    </row>
    <row r="7" spans="1:13" x14ac:dyDescent="0.55000000000000004">
      <c r="A7" s="2" t="s">
        <v>17</v>
      </c>
      <c r="B7" s="2" t="s">
        <v>18</v>
      </c>
      <c r="C7" s="2" t="s">
        <v>72</v>
      </c>
      <c r="D7" s="3" t="s">
        <v>45</v>
      </c>
      <c r="E7" s="4" t="s">
        <v>47</v>
      </c>
      <c r="F7" s="4" t="s">
        <v>48</v>
      </c>
      <c r="G7" s="4">
        <v>8</v>
      </c>
      <c r="H7" s="4">
        <v>0</v>
      </c>
      <c r="I7" s="4" t="s">
        <v>4</v>
      </c>
      <c r="J7" s="4" t="s">
        <v>4</v>
      </c>
      <c r="K7" t="str">
        <f t="shared" si="0"/>
        <v>КоммутаторНеуправляемый100 Мб80НетНет</v>
      </c>
      <c r="L7" s="2" t="s">
        <v>17</v>
      </c>
    </row>
    <row r="8" spans="1:13" x14ac:dyDescent="0.55000000000000004">
      <c r="A8" s="2" t="s">
        <v>19</v>
      </c>
      <c r="B8" s="2" t="s">
        <v>20</v>
      </c>
      <c r="C8" s="2" t="s">
        <v>73</v>
      </c>
      <c r="D8" s="3" t="s">
        <v>45</v>
      </c>
      <c r="E8" s="4" t="s">
        <v>47</v>
      </c>
      <c r="F8" s="4" t="s">
        <v>48</v>
      </c>
      <c r="G8" s="4">
        <v>6</v>
      </c>
      <c r="H8" s="4">
        <v>2</v>
      </c>
      <c r="I8" s="4" t="s">
        <v>4</v>
      </c>
      <c r="J8" s="4" t="s">
        <v>4</v>
      </c>
      <c r="K8" t="str">
        <f t="shared" si="0"/>
        <v>КоммутаторНеуправляемый100 Мб62НетНет</v>
      </c>
      <c r="L8" s="2" t="s">
        <v>19</v>
      </c>
    </row>
    <row r="9" spans="1:13" x14ac:dyDescent="0.55000000000000004">
      <c r="A9" s="2" t="s">
        <v>21</v>
      </c>
      <c r="B9" s="2" t="s">
        <v>22</v>
      </c>
      <c r="C9" s="2" t="s">
        <v>74</v>
      </c>
      <c r="D9" s="3" t="s">
        <v>45</v>
      </c>
      <c r="E9" s="4" t="s">
        <v>47</v>
      </c>
      <c r="F9" s="4" t="s">
        <v>48</v>
      </c>
      <c r="G9" s="4">
        <v>16</v>
      </c>
      <c r="H9" s="4">
        <v>0</v>
      </c>
      <c r="I9" s="4" t="s">
        <v>4</v>
      </c>
      <c r="J9" s="4" t="s">
        <v>4</v>
      </c>
      <c r="K9" t="str">
        <f t="shared" si="0"/>
        <v>КоммутаторНеуправляемый100 Мб160НетНет</v>
      </c>
      <c r="L9" s="2" t="s">
        <v>21</v>
      </c>
    </row>
    <row r="10" spans="1:13" x14ac:dyDescent="0.55000000000000004">
      <c r="A10" s="2" t="s">
        <v>23</v>
      </c>
      <c r="B10" s="2" t="s">
        <v>24</v>
      </c>
      <c r="C10" s="2" t="s">
        <v>75</v>
      </c>
      <c r="D10" s="3" t="s">
        <v>45</v>
      </c>
      <c r="E10" s="4" t="s">
        <v>46</v>
      </c>
      <c r="F10" s="4" t="s">
        <v>48</v>
      </c>
      <c r="G10" s="4">
        <v>6</v>
      </c>
      <c r="H10" s="4">
        <v>0</v>
      </c>
      <c r="I10" s="4" t="s">
        <v>4</v>
      </c>
      <c r="J10" s="4" t="s">
        <v>4</v>
      </c>
      <c r="K10" t="str">
        <f t="shared" si="0"/>
        <v>КоммутаторУправляемый100 Мб60НетНет</v>
      </c>
      <c r="L10" s="2" t="s">
        <v>23</v>
      </c>
    </row>
    <row r="11" spans="1:13" x14ac:dyDescent="0.55000000000000004">
      <c r="A11" s="2" t="s">
        <v>25</v>
      </c>
      <c r="B11" s="2" t="s">
        <v>26</v>
      </c>
      <c r="C11" s="2" t="s">
        <v>76</v>
      </c>
      <c r="D11" s="3" t="s">
        <v>45</v>
      </c>
      <c r="E11" s="4" t="s">
        <v>46</v>
      </c>
      <c r="F11" s="4" t="s">
        <v>48</v>
      </c>
      <c r="G11" s="4">
        <v>8</v>
      </c>
      <c r="H11" s="4">
        <v>0</v>
      </c>
      <c r="I11" s="4" t="s">
        <v>4</v>
      </c>
      <c r="J11" s="4" t="s">
        <v>4</v>
      </c>
      <c r="K11" t="str">
        <f t="shared" si="0"/>
        <v>КоммутаторУправляемый100 Мб80НетНет</v>
      </c>
      <c r="L11" s="2" t="s">
        <v>25</v>
      </c>
    </row>
    <row r="12" spans="1:13" x14ac:dyDescent="0.55000000000000004">
      <c r="A12" s="2" t="s">
        <v>27</v>
      </c>
      <c r="B12" s="2" t="s">
        <v>28</v>
      </c>
      <c r="C12" s="2" t="s">
        <v>77</v>
      </c>
      <c r="D12" s="3" t="s">
        <v>45</v>
      </c>
      <c r="E12" s="4" t="s">
        <v>46</v>
      </c>
      <c r="F12" s="4" t="s">
        <v>49</v>
      </c>
      <c r="G12" s="4">
        <v>8</v>
      </c>
      <c r="H12" s="4">
        <v>2</v>
      </c>
      <c r="I12" s="4" t="s">
        <v>4</v>
      </c>
      <c r="J12" s="4" t="s">
        <v>4</v>
      </c>
      <c r="K12" t="str">
        <f t="shared" si="0"/>
        <v>КоммутаторУправляемый1000 Мб82НетНет</v>
      </c>
      <c r="L12" s="2" t="s">
        <v>27</v>
      </c>
    </row>
    <row r="13" spans="1:13" x14ac:dyDescent="0.55000000000000004">
      <c r="A13" s="2" t="s">
        <v>29</v>
      </c>
      <c r="B13" s="2" t="s">
        <v>30</v>
      </c>
      <c r="C13" s="2" t="s">
        <v>78</v>
      </c>
      <c r="D13" s="3" t="s">
        <v>45</v>
      </c>
      <c r="E13" s="4" t="s">
        <v>46</v>
      </c>
      <c r="F13" s="4" t="s">
        <v>49</v>
      </c>
      <c r="G13" s="4">
        <v>8</v>
      </c>
      <c r="H13" s="4">
        <v>4</v>
      </c>
      <c r="I13" s="4" t="s">
        <v>3</v>
      </c>
      <c r="J13" s="4" t="s">
        <v>4</v>
      </c>
      <c r="K13" t="str">
        <f t="shared" si="0"/>
        <v>КоммутаторУправляемый1000 Мб84ДаНет</v>
      </c>
      <c r="L13" s="2" t="s">
        <v>29</v>
      </c>
    </row>
    <row r="14" spans="1:13" x14ac:dyDescent="0.55000000000000004">
      <c r="A14" s="2" t="s">
        <v>31</v>
      </c>
      <c r="B14" s="2" t="s">
        <v>32</v>
      </c>
      <c r="C14" s="2" t="s">
        <v>79</v>
      </c>
      <c r="D14" s="3" t="s">
        <v>45</v>
      </c>
      <c r="E14" s="4" t="s">
        <v>46</v>
      </c>
      <c r="F14" s="4" t="s">
        <v>49</v>
      </c>
      <c r="G14" s="4">
        <v>16</v>
      </c>
      <c r="H14" s="4">
        <v>4</v>
      </c>
      <c r="I14" s="4" t="s">
        <v>4</v>
      </c>
      <c r="J14" s="4" t="s">
        <v>4</v>
      </c>
      <c r="K14" t="str">
        <f t="shared" si="0"/>
        <v>КоммутаторУправляемый1000 Мб164НетНет</v>
      </c>
      <c r="L14" s="2" t="s">
        <v>31</v>
      </c>
    </row>
    <row r="15" spans="1:13" x14ac:dyDescent="0.55000000000000004">
      <c r="A15" s="2" t="s">
        <v>33</v>
      </c>
      <c r="B15" s="2" t="s">
        <v>34</v>
      </c>
      <c r="C15" s="2" t="s">
        <v>80</v>
      </c>
      <c r="D15" s="3" t="s">
        <v>45</v>
      </c>
      <c r="E15" s="4" t="s">
        <v>46</v>
      </c>
      <c r="F15" s="4" t="s">
        <v>48</v>
      </c>
      <c r="G15" s="4">
        <v>24</v>
      </c>
      <c r="H15" s="4">
        <v>4</v>
      </c>
      <c r="I15" s="4" t="s">
        <v>4</v>
      </c>
      <c r="J15" s="4" t="s">
        <v>4</v>
      </c>
      <c r="K15" t="str">
        <f t="shared" si="0"/>
        <v>КоммутаторУправляемый100 Мб244НетНет</v>
      </c>
      <c r="L15" s="2" t="s">
        <v>33</v>
      </c>
    </row>
    <row r="16" spans="1:13" x14ac:dyDescent="0.55000000000000004">
      <c r="A16" s="2" t="s">
        <v>35</v>
      </c>
      <c r="B16" s="2" t="s">
        <v>36</v>
      </c>
      <c r="C16" s="2" t="s">
        <v>81</v>
      </c>
      <c r="D16" s="3" t="s">
        <v>53</v>
      </c>
      <c r="E16" s="4" t="s">
        <v>46</v>
      </c>
      <c r="F16" s="4" t="s">
        <v>49</v>
      </c>
      <c r="G16" s="4">
        <v>0</v>
      </c>
      <c r="H16" s="4">
        <v>1</v>
      </c>
      <c r="I16" s="4" t="s">
        <v>4</v>
      </c>
      <c r="J16" s="4" t="s">
        <v>95</v>
      </c>
      <c r="K16" t="str">
        <f t="shared" si="0"/>
        <v>SFP модульУправляемый1000 Мб01Нет550 м</v>
      </c>
      <c r="L16" s="2" t="s">
        <v>35</v>
      </c>
    </row>
    <row r="17" spans="1:12" x14ac:dyDescent="0.55000000000000004">
      <c r="A17" s="2" t="s">
        <v>37</v>
      </c>
      <c r="B17" s="2" t="s">
        <v>38</v>
      </c>
      <c r="C17" s="2" t="s">
        <v>82</v>
      </c>
      <c r="D17" s="3" t="s">
        <v>53</v>
      </c>
      <c r="E17" s="4" t="s">
        <v>47</v>
      </c>
      <c r="F17" s="4" t="s">
        <v>48</v>
      </c>
      <c r="G17" s="4">
        <v>0</v>
      </c>
      <c r="H17" s="4">
        <v>1</v>
      </c>
      <c r="I17" s="4" t="s">
        <v>4</v>
      </c>
      <c r="J17" s="4" t="s">
        <v>96</v>
      </c>
      <c r="K17" t="str">
        <f t="shared" si="0"/>
        <v>SFP модульНеуправляемый100 Мб01Нет2 км</v>
      </c>
      <c r="L17" s="2" t="s">
        <v>37</v>
      </c>
    </row>
    <row r="18" spans="1:12" x14ac:dyDescent="0.55000000000000004">
      <c r="A18" s="2" t="s">
        <v>39</v>
      </c>
      <c r="B18" s="2" t="s">
        <v>40</v>
      </c>
      <c r="C18" s="2" t="s">
        <v>83</v>
      </c>
      <c r="D18" s="3" t="s">
        <v>53</v>
      </c>
      <c r="E18" s="4" t="s">
        <v>47</v>
      </c>
      <c r="F18" s="4" t="s">
        <v>49</v>
      </c>
      <c r="G18" s="4">
        <v>0</v>
      </c>
      <c r="H18" s="4">
        <v>1</v>
      </c>
      <c r="I18" s="4" t="s">
        <v>4</v>
      </c>
      <c r="J18" s="4" t="s">
        <v>97</v>
      </c>
      <c r="K18" t="str">
        <f t="shared" si="0"/>
        <v>SFP модульНеуправляемый1000 Мб01Нет10 км</v>
      </c>
      <c r="L18" s="2" t="s">
        <v>39</v>
      </c>
    </row>
    <row r="19" spans="1:12" x14ac:dyDescent="0.55000000000000004">
      <c r="A19" s="2" t="s">
        <v>41</v>
      </c>
      <c r="B19" s="2" t="s">
        <v>42</v>
      </c>
      <c r="C19" s="2" t="s">
        <v>84</v>
      </c>
      <c r="D19" s="3" t="s">
        <v>53</v>
      </c>
      <c r="E19" s="4" t="s">
        <v>47</v>
      </c>
      <c r="F19" s="4" t="s">
        <v>48</v>
      </c>
      <c r="G19" s="4">
        <v>0</v>
      </c>
      <c r="H19" s="4">
        <v>1</v>
      </c>
      <c r="I19" s="4" t="s">
        <v>4</v>
      </c>
      <c r="J19" s="4" t="s">
        <v>98</v>
      </c>
      <c r="K19" t="str">
        <f t="shared" si="0"/>
        <v>SFP модульНеуправляемый100 Мб01Нет40 км</v>
      </c>
      <c r="L19" s="2" t="s">
        <v>41</v>
      </c>
    </row>
    <row r="20" spans="1:12" x14ac:dyDescent="0.55000000000000004">
      <c r="A20" s="2" t="s">
        <v>43</v>
      </c>
      <c r="B20" s="2" t="s">
        <v>44</v>
      </c>
      <c r="C20" s="2" t="s">
        <v>85</v>
      </c>
      <c r="D20" s="3" t="s">
        <v>53</v>
      </c>
      <c r="E20" s="4" t="s">
        <v>47</v>
      </c>
      <c r="F20" s="4" t="s">
        <v>49</v>
      </c>
      <c r="G20" s="4">
        <v>0</v>
      </c>
      <c r="H20" s="4">
        <v>1</v>
      </c>
      <c r="I20" s="4" t="s">
        <v>4</v>
      </c>
      <c r="J20" s="4" t="s">
        <v>98</v>
      </c>
      <c r="K20" t="str">
        <f t="shared" si="0"/>
        <v>SFP модульНеуправляемый1000 Мб01Нет40 км</v>
      </c>
      <c r="L20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Конфигуратор</vt:lpstr>
      <vt:lpstr>Лист1</vt:lpstr>
      <vt:lpstr>Списки</vt:lpstr>
      <vt:lpstr>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Великанов Павел Эдуардович</dc:creator>
  <cp:lastModifiedBy>Соколов Глеб</cp:lastModifiedBy>
  <dcterms:created xsi:type="dcterms:W3CDTF">2024-11-06T13:31:02Z</dcterms:created>
  <dcterms:modified xsi:type="dcterms:W3CDTF">2025-02-03T10:09:35Z</dcterms:modified>
</cp:coreProperties>
</file>